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o\Downloads\"/>
    </mc:Choice>
  </mc:AlternateContent>
  <workbookProtection workbookAlgorithmName="SHA-512" workbookHashValue="d3Yl/V7d1HYV52I9POp/zxDOk7qTXlFdWhVcbyIupQHK4o/xdOCXrAbeI//5gyOn5dkzQglEk4JUcTASayojLA==" workbookSaltValue="qV1g+RGlRQPPWRlSeH8NtA==" workbookSpinCount="100000" lockStructure="1"/>
  <bookViews>
    <workbookView xWindow="0" yWindow="0" windowWidth="16440" windowHeight="8652" tabRatio="999"/>
  </bookViews>
  <sheets>
    <sheet name="Мікрокредит &quot;Стандарт&quot;" sheetId="1" r:id="rId1"/>
    <sheet name="Кредит &quot;Стандарт&quot; 1" sheetId="6" r:id="rId2"/>
    <sheet name="Кредит &quot;Стандарт&quot; 2" sheetId="5" r:id="rId3"/>
    <sheet name="Кредит &quot;Стандарт&quot; 3" sheetId="4" r:id="rId4"/>
    <sheet name="Кредит &quot;Комфорт&quot;" sheetId="8" r:id="rId5"/>
    <sheet name="Кредит &quot;Комфорт Плюс&quot;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8" l="1"/>
  <c r="F9" i="8"/>
  <c r="F11" i="8"/>
  <c r="F7" i="7" l="1"/>
  <c r="F7" i="8"/>
  <c r="F7" i="4"/>
  <c r="F7" i="5"/>
  <c r="F7" i="6"/>
  <c r="F7" i="1"/>
  <c r="C155" i="8" l="1"/>
  <c r="D24" i="8"/>
  <c r="F1" i="8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C285" i="7"/>
  <c r="D24" i="7"/>
  <c r="D25" i="7" s="1"/>
  <c r="F11" i="7" s="1"/>
  <c r="F1" i="7"/>
  <c r="B24" i="7" s="1"/>
  <c r="B25" i="7" s="1"/>
  <c r="B26" i="7" s="1"/>
  <c r="C51" i="6"/>
  <c r="D24" i="6"/>
  <c r="D25" i="6" s="1"/>
  <c r="F11" i="6" s="1"/>
  <c r="F1" i="6"/>
  <c r="B24" i="6" s="1"/>
  <c r="C77" i="5"/>
  <c r="D24" i="5"/>
  <c r="F1" i="5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F25" i="6" l="1"/>
  <c r="E25" i="6" s="1"/>
  <c r="F26" i="6" s="1"/>
  <c r="D25" i="8"/>
  <c r="F25" i="8"/>
  <c r="D26" i="7"/>
  <c r="D27" i="7" s="1"/>
  <c r="F25" i="7"/>
  <c r="E25" i="7" s="1"/>
  <c r="F26" i="7" s="1"/>
  <c r="B27" i="7"/>
  <c r="D26" i="6"/>
  <c r="B25" i="6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F25" i="5"/>
  <c r="D25" i="5"/>
  <c r="F11" i="5" s="1"/>
  <c r="C103" i="4"/>
  <c r="D24" i="4"/>
  <c r="F25" i="4" s="1"/>
  <c r="F1" i="4"/>
  <c r="B24" i="4" s="1"/>
  <c r="D26" i="8" l="1"/>
  <c r="E25" i="8"/>
  <c r="F26" i="8" s="1"/>
  <c r="E26" i="7"/>
  <c r="F27" i="7" s="1"/>
  <c r="E27" i="7" s="1"/>
  <c r="B28" i="7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D28" i="7"/>
  <c r="D27" i="6"/>
  <c r="E26" i="6"/>
  <c r="E25" i="5"/>
  <c r="D26" i="5"/>
  <c r="D25" i="4"/>
  <c r="B25" i="4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D26" i="4" l="1"/>
  <c r="D27" i="4" s="1"/>
  <c r="F11" i="4"/>
  <c r="D27" i="8"/>
  <c r="E26" i="8"/>
  <c r="B99" i="7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D29" i="7"/>
  <c r="F28" i="7"/>
  <c r="F27" i="6"/>
  <c r="E27" i="6" s="1"/>
  <c r="D28" i="6"/>
  <c r="D27" i="5"/>
  <c r="F26" i="5"/>
  <c r="E25" i="4"/>
  <c r="F26" i="4" s="1"/>
  <c r="B47" i="4"/>
  <c r="B48" i="4" s="1"/>
  <c r="D28" i="4"/>
  <c r="F27" i="8" l="1"/>
  <c r="E27" i="8" s="1"/>
  <c r="D28" i="8"/>
  <c r="D30" i="7"/>
  <c r="E28" i="7"/>
  <c r="D29" i="6"/>
  <c r="F28" i="6"/>
  <c r="D28" i="5"/>
  <c r="E26" i="5"/>
  <c r="B49" i="4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D29" i="4"/>
  <c r="E26" i="4"/>
  <c r="D29" i="8" l="1"/>
  <c r="F28" i="8"/>
  <c r="E28" i="8" s="1"/>
  <c r="F29" i="7"/>
  <c r="E29" i="7" s="1"/>
  <c r="F30" i="7" s="1"/>
  <c r="D31" i="7"/>
  <c r="D30" i="6"/>
  <c r="E28" i="6"/>
  <c r="F29" i="6" s="1"/>
  <c r="D29" i="5"/>
  <c r="F27" i="5"/>
  <c r="B76" i="4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D30" i="4"/>
  <c r="F27" i="4"/>
  <c r="F29" i="8" l="1"/>
  <c r="D30" i="8"/>
  <c r="E30" i="7"/>
  <c r="F31" i="7" s="1"/>
  <c r="D32" i="7"/>
  <c r="E29" i="6"/>
  <c r="F30" i="6" s="1"/>
  <c r="D31" i="6"/>
  <c r="D30" i="5"/>
  <c r="E27" i="5"/>
  <c r="D31" i="4"/>
  <c r="E27" i="4"/>
  <c r="D31" i="8" l="1"/>
  <c r="E29" i="8"/>
  <c r="F30" i="8" s="1"/>
  <c r="E31" i="7"/>
  <c r="F32" i="7" s="1"/>
  <c r="D33" i="7"/>
  <c r="E30" i="6"/>
  <c r="F31" i="6" s="1"/>
  <c r="D32" i="6"/>
  <c r="D31" i="5"/>
  <c r="F28" i="5"/>
  <c r="D32" i="4"/>
  <c r="F28" i="4"/>
  <c r="E30" i="8" l="1"/>
  <c r="F31" i="8" s="1"/>
  <c r="D32" i="8"/>
  <c r="E32" i="7"/>
  <c r="F33" i="7" s="1"/>
  <c r="D34" i="7"/>
  <c r="E31" i="6"/>
  <c r="F32" i="6" s="1"/>
  <c r="D33" i="6"/>
  <c r="E28" i="5"/>
  <c r="F29" i="5" s="1"/>
  <c r="D32" i="5"/>
  <c r="E28" i="4"/>
  <c r="D33" i="4"/>
  <c r="E31" i="8" l="1"/>
  <c r="F32" i="8" s="1"/>
  <c r="D33" i="8"/>
  <c r="E33" i="7"/>
  <c r="F34" i="7" s="1"/>
  <c r="D35" i="7"/>
  <c r="D34" i="6"/>
  <c r="E32" i="6"/>
  <c r="F33" i="6" s="1"/>
  <c r="E29" i="5"/>
  <c r="F30" i="5" s="1"/>
  <c r="D33" i="5"/>
  <c r="F29" i="4"/>
  <c r="E29" i="4" s="1"/>
  <c r="F30" i="4" s="1"/>
  <c r="D34" i="4"/>
  <c r="E32" i="8" l="1"/>
  <c r="F33" i="8" s="1"/>
  <c r="D34" i="8"/>
  <c r="E34" i="7"/>
  <c r="F35" i="7" s="1"/>
  <c r="D36" i="7"/>
  <c r="E33" i="6"/>
  <c r="F34" i="6" s="1"/>
  <c r="D35" i="6"/>
  <c r="E30" i="5"/>
  <c r="F31" i="5" s="1"/>
  <c r="D34" i="5"/>
  <c r="E30" i="4"/>
  <c r="F31" i="4" s="1"/>
  <c r="D35" i="4"/>
  <c r="E33" i="8" l="1"/>
  <c r="F34" i="8" s="1"/>
  <c r="D35" i="8"/>
  <c r="E35" i="7"/>
  <c r="F36" i="7" s="1"/>
  <c r="D37" i="7"/>
  <c r="E34" i="6"/>
  <c r="F35" i="6" s="1"/>
  <c r="D36" i="6"/>
  <c r="E31" i="5"/>
  <c r="F32" i="5" s="1"/>
  <c r="D35" i="5"/>
  <c r="E31" i="4"/>
  <c r="F32" i="4" s="1"/>
  <c r="D36" i="4"/>
  <c r="E34" i="8" l="1"/>
  <c r="F35" i="8" s="1"/>
  <c r="D36" i="8"/>
  <c r="E36" i="7"/>
  <c r="F37" i="7" s="1"/>
  <c r="D38" i="7"/>
  <c r="D37" i="6"/>
  <c r="E35" i="6"/>
  <c r="F36" i="6" s="1"/>
  <c r="E32" i="5"/>
  <c r="F33" i="5" s="1"/>
  <c r="D36" i="5"/>
  <c r="E32" i="4"/>
  <c r="F33" i="4" s="1"/>
  <c r="D37" i="4"/>
  <c r="E35" i="8" l="1"/>
  <c r="F36" i="8" s="1"/>
  <c r="D37" i="8"/>
  <c r="E37" i="7"/>
  <c r="F38" i="7" s="1"/>
  <c r="D39" i="7"/>
  <c r="E36" i="6"/>
  <c r="F37" i="6" s="1"/>
  <c r="D38" i="6"/>
  <c r="E33" i="5"/>
  <c r="F34" i="5" s="1"/>
  <c r="D37" i="5"/>
  <c r="E33" i="4"/>
  <c r="F34" i="4" s="1"/>
  <c r="D38" i="4"/>
  <c r="E36" i="8" l="1"/>
  <c r="F37" i="8" s="1"/>
  <c r="D38" i="8"/>
  <c r="E38" i="7"/>
  <c r="F39" i="7" s="1"/>
  <c r="D40" i="7"/>
  <c r="E37" i="6"/>
  <c r="F38" i="6" s="1"/>
  <c r="D39" i="6"/>
  <c r="E34" i="5"/>
  <c r="F35" i="5" s="1"/>
  <c r="D38" i="5"/>
  <c r="E34" i="4"/>
  <c r="F35" i="4" s="1"/>
  <c r="D39" i="4"/>
  <c r="E37" i="8" l="1"/>
  <c r="F38" i="8" s="1"/>
  <c r="D39" i="8"/>
  <c r="E39" i="7"/>
  <c r="F40" i="7" s="1"/>
  <c r="D41" i="7"/>
  <c r="E38" i="6"/>
  <c r="F39" i="6" s="1"/>
  <c r="D40" i="6"/>
  <c r="E35" i="5"/>
  <c r="F36" i="5" s="1"/>
  <c r="D39" i="5"/>
  <c r="E35" i="4"/>
  <c r="F36" i="4" s="1"/>
  <c r="D40" i="4"/>
  <c r="E38" i="8" l="1"/>
  <c r="F39" i="8" s="1"/>
  <c r="D40" i="8"/>
  <c r="E40" i="7"/>
  <c r="F41" i="7" s="1"/>
  <c r="D42" i="7"/>
  <c r="E39" i="6"/>
  <c r="F40" i="6" s="1"/>
  <c r="D41" i="6"/>
  <c r="E36" i="5"/>
  <c r="F37" i="5" s="1"/>
  <c r="D40" i="5"/>
  <c r="E36" i="4"/>
  <c r="F37" i="4" s="1"/>
  <c r="D41" i="4"/>
  <c r="E39" i="8" l="1"/>
  <c r="F40" i="8" s="1"/>
  <c r="D41" i="8"/>
  <c r="E41" i="7"/>
  <c r="F42" i="7" s="1"/>
  <c r="D43" i="7"/>
  <c r="E40" i="6"/>
  <c r="F41" i="6" s="1"/>
  <c r="D42" i="6"/>
  <c r="E37" i="5"/>
  <c r="F38" i="5" s="1"/>
  <c r="D41" i="5"/>
  <c r="E37" i="4"/>
  <c r="F38" i="4" s="1"/>
  <c r="D42" i="4"/>
  <c r="E40" i="8" l="1"/>
  <c r="F41" i="8" s="1"/>
  <c r="D42" i="8"/>
  <c r="E42" i="7"/>
  <c r="F43" i="7" s="1"/>
  <c r="D44" i="7"/>
  <c r="E41" i="6"/>
  <c r="F42" i="6" s="1"/>
  <c r="D43" i="6"/>
  <c r="E38" i="5"/>
  <c r="F39" i="5" s="1"/>
  <c r="D42" i="5"/>
  <c r="E38" i="4"/>
  <c r="F39" i="4" s="1"/>
  <c r="D43" i="4"/>
  <c r="E41" i="8" l="1"/>
  <c r="F42" i="8" s="1"/>
  <c r="D43" i="8"/>
  <c r="E43" i="7"/>
  <c r="F44" i="7" s="1"/>
  <c r="D45" i="7"/>
  <c r="E42" i="6"/>
  <c r="F43" i="6" s="1"/>
  <c r="D44" i="6"/>
  <c r="E39" i="5"/>
  <c r="F40" i="5" s="1"/>
  <c r="D43" i="5"/>
  <c r="E39" i="4"/>
  <c r="F40" i="4" s="1"/>
  <c r="D44" i="4"/>
  <c r="E42" i="8" l="1"/>
  <c r="F43" i="8" s="1"/>
  <c r="D44" i="8"/>
  <c r="E44" i="7"/>
  <c r="F45" i="7" s="1"/>
  <c r="D46" i="7"/>
  <c r="E43" i="6"/>
  <c r="F44" i="6" s="1"/>
  <c r="D45" i="6"/>
  <c r="E40" i="5"/>
  <c r="F41" i="5" s="1"/>
  <c r="D44" i="5"/>
  <c r="E40" i="4"/>
  <c r="F41" i="4" s="1"/>
  <c r="D45" i="4"/>
  <c r="E43" i="8" l="1"/>
  <c r="F44" i="8" s="1"/>
  <c r="D45" i="8"/>
  <c r="E45" i="7"/>
  <c r="F46" i="7" s="1"/>
  <c r="D47" i="7"/>
  <c r="E44" i="6"/>
  <c r="F45" i="6" s="1"/>
  <c r="D46" i="6"/>
  <c r="E41" i="5"/>
  <c r="F42" i="5" s="1"/>
  <c r="D45" i="5"/>
  <c r="E41" i="4"/>
  <c r="F42" i="4" s="1"/>
  <c r="D46" i="4"/>
  <c r="E44" i="8" l="1"/>
  <c r="F45" i="8" s="1"/>
  <c r="D46" i="8"/>
  <c r="E46" i="7"/>
  <c r="F47" i="7" s="1"/>
  <c r="D48" i="7"/>
  <c r="E45" i="6"/>
  <c r="F46" i="6" s="1"/>
  <c r="D47" i="6"/>
  <c r="E42" i="5"/>
  <c r="F43" i="5" s="1"/>
  <c r="D46" i="5"/>
  <c r="E42" i="4"/>
  <c r="F43" i="4" s="1"/>
  <c r="D47" i="4"/>
  <c r="E45" i="8" l="1"/>
  <c r="F46" i="8" s="1"/>
  <c r="D47" i="8"/>
  <c r="E47" i="7"/>
  <c r="F48" i="7" s="1"/>
  <c r="D49" i="7"/>
  <c r="E46" i="6"/>
  <c r="F47" i="6" s="1"/>
  <c r="D48" i="6"/>
  <c r="E43" i="5"/>
  <c r="F44" i="5" s="1"/>
  <c r="D47" i="5"/>
  <c r="E43" i="4"/>
  <c r="F44" i="4" s="1"/>
  <c r="D48" i="4"/>
  <c r="E46" i="8" l="1"/>
  <c r="F47" i="8" s="1"/>
  <c r="D48" i="8"/>
  <c r="E48" i="7"/>
  <c r="F49" i="7" s="1"/>
  <c r="D50" i="7"/>
  <c r="E47" i="6"/>
  <c r="F48" i="6" s="1"/>
  <c r="D49" i="6"/>
  <c r="E44" i="5"/>
  <c r="F45" i="5" s="1"/>
  <c r="D48" i="5"/>
  <c r="D49" i="4"/>
  <c r="D50" i="4" s="1"/>
  <c r="E44" i="4"/>
  <c r="F45" i="4" s="1"/>
  <c r="E47" i="8" l="1"/>
  <c r="F48" i="8" s="1"/>
  <c r="D49" i="8"/>
  <c r="E49" i="7"/>
  <c r="F50" i="7" s="1"/>
  <c r="D51" i="7"/>
  <c r="E48" i="6"/>
  <c r="F49" i="6" s="1"/>
  <c r="E45" i="5"/>
  <c r="F46" i="5" s="1"/>
  <c r="D49" i="5"/>
  <c r="D51" i="4"/>
  <c r="E45" i="4"/>
  <c r="F46" i="4" s="1"/>
  <c r="E48" i="8" l="1"/>
  <c r="F49" i="8" s="1"/>
  <c r="D50" i="8"/>
  <c r="E50" i="7"/>
  <c r="F51" i="7" s="1"/>
  <c r="D52" i="7"/>
  <c r="E49" i="6"/>
  <c r="E50" i="6" s="1"/>
  <c r="E46" i="5"/>
  <c r="F47" i="5" s="1"/>
  <c r="D50" i="5"/>
  <c r="D52" i="4"/>
  <c r="E46" i="4"/>
  <c r="F47" i="4" s="1"/>
  <c r="E49" i="8" l="1"/>
  <c r="F50" i="8" s="1"/>
  <c r="D51" i="8"/>
  <c r="E51" i="7"/>
  <c r="F52" i="7" s="1"/>
  <c r="D53" i="7"/>
  <c r="E47" i="5"/>
  <c r="F48" i="5" s="1"/>
  <c r="D51" i="5"/>
  <c r="D53" i="4"/>
  <c r="E47" i="4"/>
  <c r="F48" i="4" s="1"/>
  <c r="E50" i="8" l="1"/>
  <c r="F51" i="8" s="1"/>
  <c r="D52" i="8"/>
  <c r="E52" i="7"/>
  <c r="F53" i="7" s="1"/>
  <c r="D54" i="7"/>
  <c r="E48" i="5"/>
  <c r="F49" i="5" s="1"/>
  <c r="D52" i="5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E48" i="4"/>
  <c r="E51" i="8" l="1"/>
  <c r="F52" i="8" s="1"/>
  <c r="D53" i="8"/>
  <c r="E53" i="7"/>
  <c r="F54" i="7" s="1"/>
  <c r="D55" i="7"/>
  <c r="E49" i="5"/>
  <c r="F50" i="5" s="1"/>
  <c r="D53" i="5"/>
  <c r="D77" i="4"/>
  <c r="F49" i="4"/>
  <c r="E52" i="8" l="1"/>
  <c r="F53" i="8" s="1"/>
  <c r="D54" i="8"/>
  <c r="E54" i="7"/>
  <c r="F55" i="7" s="1"/>
  <c r="D56" i="7"/>
  <c r="E50" i="5"/>
  <c r="F51" i="5" s="1"/>
  <c r="D54" i="5"/>
  <c r="D78" i="4"/>
  <c r="E49" i="4"/>
  <c r="F50" i="4" s="1"/>
  <c r="E53" i="8" l="1"/>
  <c r="F54" i="8" s="1"/>
  <c r="D55" i="8"/>
  <c r="E55" i="7"/>
  <c r="F56" i="7" s="1"/>
  <c r="D57" i="7"/>
  <c r="E51" i="5"/>
  <c r="F52" i="5" s="1"/>
  <c r="D55" i="5"/>
  <c r="D79" i="4"/>
  <c r="E50" i="4"/>
  <c r="F51" i="4" s="1"/>
  <c r="E54" i="8" l="1"/>
  <c r="F55" i="8" s="1"/>
  <c r="D56" i="8"/>
  <c r="E56" i="7"/>
  <c r="F57" i="7" s="1"/>
  <c r="D58" i="7"/>
  <c r="E52" i="5"/>
  <c r="F53" i="5" s="1"/>
  <c r="D56" i="5"/>
  <c r="D80" i="4"/>
  <c r="E51" i="4"/>
  <c r="F52" i="4" s="1"/>
  <c r="E55" i="8" l="1"/>
  <c r="F56" i="8" s="1"/>
  <c r="D57" i="8"/>
  <c r="E57" i="7"/>
  <c r="F58" i="7" s="1"/>
  <c r="D59" i="7"/>
  <c r="E53" i="5"/>
  <c r="F54" i="5" s="1"/>
  <c r="D57" i="5"/>
  <c r="D81" i="4"/>
  <c r="E56" i="8" l="1"/>
  <c r="F57" i="8" s="1"/>
  <c r="D58" i="8"/>
  <c r="E58" i="7"/>
  <c r="F59" i="7" s="1"/>
  <c r="D60" i="7"/>
  <c r="E54" i="5"/>
  <c r="F55" i="5" s="1"/>
  <c r="D58" i="5"/>
  <c r="D82" i="4"/>
  <c r="E52" i="4"/>
  <c r="F53" i="4" s="1"/>
  <c r="F1" i="1"/>
  <c r="D24" i="1"/>
  <c r="D25" i="1" s="1"/>
  <c r="F11" i="1" s="1"/>
  <c r="C51" i="1"/>
  <c r="E57" i="8" l="1"/>
  <c r="F58" i="8" s="1"/>
  <c r="D59" i="8"/>
  <c r="E59" i="7"/>
  <c r="F60" i="7" s="1"/>
  <c r="D61" i="7"/>
  <c r="E55" i="5"/>
  <c r="F56" i="5" s="1"/>
  <c r="D59" i="5"/>
  <c r="D83" i="4"/>
  <c r="E53" i="4"/>
  <c r="F54" i="4" s="1"/>
  <c r="F25" i="1"/>
  <c r="E25" i="1" s="1"/>
  <c r="F26" i="1" s="1"/>
  <c r="B24" i="1"/>
  <c r="E58" i="8" l="1"/>
  <c r="F59" i="8" s="1"/>
  <c r="D60" i="8"/>
  <c r="E60" i="7"/>
  <c r="F61" i="7" s="1"/>
  <c r="D62" i="7"/>
  <c r="E56" i="5"/>
  <c r="F57" i="5" s="1"/>
  <c r="D60" i="5"/>
  <c r="D84" i="4"/>
  <c r="E54" i="4"/>
  <c r="F55" i="4" s="1"/>
  <c r="D26" i="1"/>
  <c r="D27" i="1" s="1"/>
  <c r="B25" i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E59" i="8" l="1"/>
  <c r="F60" i="8" s="1"/>
  <c r="D61" i="8"/>
  <c r="E61" i="7"/>
  <c r="F62" i="7" s="1"/>
  <c r="D63" i="7"/>
  <c r="E57" i="5"/>
  <c r="F58" i="5" s="1"/>
  <c r="D61" i="5"/>
  <c r="D85" i="4"/>
  <c r="E55" i="4"/>
  <c r="F56" i="4" s="1"/>
  <c r="E26" i="1"/>
  <c r="F27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E60" i="8" l="1"/>
  <c r="F61" i="8" s="1"/>
  <c r="D62" i="8"/>
  <c r="E62" i="7"/>
  <c r="F63" i="7" s="1"/>
  <c r="D64" i="7"/>
  <c r="E58" i="5"/>
  <c r="F59" i="5" s="1"/>
  <c r="D62" i="5"/>
  <c r="D86" i="4"/>
  <c r="E56" i="4"/>
  <c r="F57" i="4" s="1"/>
  <c r="E27" i="1"/>
  <c r="F28" i="1" s="1"/>
  <c r="E61" i="8" l="1"/>
  <c r="F62" i="8" s="1"/>
  <c r="D63" i="8"/>
  <c r="E63" i="7"/>
  <c r="F64" i="7" s="1"/>
  <c r="D65" i="7"/>
  <c r="E59" i="5"/>
  <c r="F60" i="5" s="1"/>
  <c r="D63" i="5"/>
  <c r="D87" i="4"/>
  <c r="E57" i="4"/>
  <c r="F58" i="4" s="1"/>
  <c r="E28" i="1"/>
  <c r="E62" i="8" l="1"/>
  <c r="F63" i="8" s="1"/>
  <c r="D64" i="8"/>
  <c r="E64" i="7"/>
  <c r="F65" i="7" s="1"/>
  <c r="D66" i="7"/>
  <c r="E60" i="5"/>
  <c r="F61" i="5" s="1"/>
  <c r="D64" i="5"/>
  <c r="D88" i="4"/>
  <c r="E58" i="4"/>
  <c r="F59" i="4" s="1"/>
  <c r="F29" i="1"/>
  <c r="E63" i="8" l="1"/>
  <c r="F64" i="8" s="1"/>
  <c r="D65" i="8"/>
  <c r="E65" i="7"/>
  <c r="F66" i="7" s="1"/>
  <c r="D67" i="7"/>
  <c r="E61" i="5"/>
  <c r="F62" i="5" s="1"/>
  <c r="D65" i="5"/>
  <c r="D89" i="4"/>
  <c r="E59" i="4"/>
  <c r="F60" i="4" s="1"/>
  <c r="E29" i="1"/>
  <c r="F30" i="1" s="1"/>
  <c r="E64" i="8" l="1"/>
  <c r="F65" i="8" s="1"/>
  <c r="D66" i="8"/>
  <c r="E66" i="7"/>
  <c r="F67" i="7" s="1"/>
  <c r="D68" i="7"/>
  <c r="E62" i="5"/>
  <c r="F63" i="5" s="1"/>
  <c r="D66" i="5"/>
  <c r="D90" i="4"/>
  <c r="E60" i="4"/>
  <c r="F61" i="4" s="1"/>
  <c r="E30" i="1"/>
  <c r="F31" i="1" s="1"/>
  <c r="E65" i="8" l="1"/>
  <c r="F66" i="8" s="1"/>
  <c r="D67" i="8"/>
  <c r="E67" i="7"/>
  <c r="F68" i="7" s="1"/>
  <c r="D69" i="7"/>
  <c r="E63" i="5"/>
  <c r="F64" i="5" s="1"/>
  <c r="D67" i="5"/>
  <c r="D91" i="4"/>
  <c r="E61" i="4"/>
  <c r="F62" i="4" s="1"/>
  <c r="E31" i="1"/>
  <c r="F32" i="1" s="1"/>
  <c r="E66" i="8" l="1"/>
  <c r="F67" i="8" s="1"/>
  <c r="D68" i="8"/>
  <c r="E68" i="7"/>
  <c r="F69" i="7" s="1"/>
  <c r="D70" i="7"/>
  <c r="E64" i="5"/>
  <c r="F65" i="5" s="1"/>
  <c r="D68" i="5"/>
  <c r="D92" i="4"/>
  <c r="E62" i="4"/>
  <c r="F63" i="4" s="1"/>
  <c r="E32" i="1"/>
  <c r="F33" i="1" s="1"/>
  <c r="E67" i="8" l="1"/>
  <c r="F68" i="8" s="1"/>
  <c r="D69" i="8"/>
  <c r="E69" i="7"/>
  <c r="F70" i="7" s="1"/>
  <c r="D71" i="7"/>
  <c r="E65" i="5"/>
  <c r="F66" i="5" s="1"/>
  <c r="D69" i="5"/>
  <c r="D93" i="4"/>
  <c r="E63" i="4"/>
  <c r="F64" i="4" s="1"/>
  <c r="E33" i="1"/>
  <c r="F34" i="1" s="1"/>
  <c r="E68" i="8" l="1"/>
  <c r="F69" i="8" s="1"/>
  <c r="D70" i="8"/>
  <c r="E70" i="7"/>
  <c r="F71" i="7" s="1"/>
  <c r="D72" i="7"/>
  <c r="E66" i="5"/>
  <c r="F67" i="5" s="1"/>
  <c r="D70" i="5"/>
  <c r="D94" i="4"/>
  <c r="E64" i="4"/>
  <c r="F65" i="4" s="1"/>
  <c r="E34" i="1"/>
  <c r="F35" i="1" s="1"/>
  <c r="E69" i="8" l="1"/>
  <c r="F70" i="8" s="1"/>
  <c r="D71" i="8"/>
  <c r="E71" i="7"/>
  <c r="F72" i="7" s="1"/>
  <c r="D73" i="7"/>
  <c r="E67" i="5"/>
  <c r="F68" i="5" s="1"/>
  <c r="D71" i="5"/>
  <c r="D95" i="4"/>
  <c r="E65" i="4"/>
  <c r="F66" i="4" s="1"/>
  <c r="E35" i="1"/>
  <c r="F36" i="1" s="1"/>
  <c r="E70" i="8" l="1"/>
  <c r="F71" i="8" s="1"/>
  <c r="D72" i="8"/>
  <c r="E72" i="7"/>
  <c r="F73" i="7" s="1"/>
  <c r="D74" i="7"/>
  <c r="E68" i="5"/>
  <c r="F69" i="5" s="1"/>
  <c r="D72" i="5"/>
  <c r="D96" i="4"/>
  <c r="E66" i="4"/>
  <c r="F67" i="4" s="1"/>
  <c r="E36" i="1"/>
  <c r="F37" i="1" s="1"/>
  <c r="E71" i="8" l="1"/>
  <c r="F72" i="8" s="1"/>
  <c r="D73" i="8"/>
  <c r="E73" i="7"/>
  <c r="F74" i="7" s="1"/>
  <c r="D75" i="7"/>
  <c r="E69" i="5"/>
  <c r="F70" i="5" s="1"/>
  <c r="D73" i="5"/>
  <c r="D97" i="4"/>
  <c r="E67" i="4"/>
  <c r="F68" i="4" s="1"/>
  <c r="E37" i="1"/>
  <c r="F38" i="1" s="1"/>
  <c r="E72" i="8" l="1"/>
  <c r="F73" i="8" s="1"/>
  <c r="D74" i="8"/>
  <c r="E74" i="7"/>
  <c r="F75" i="7" s="1"/>
  <c r="D76" i="7"/>
  <c r="E70" i="5"/>
  <c r="F71" i="5" s="1"/>
  <c r="D74" i="5"/>
  <c r="D98" i="4"/>
  <c r="E68" i="4"/>
  <c r="F69" i="4" s="1"/>
  <c r="E38" i="1"/>
  <c r="F39" i="1" s="1"/>
  <c r="E73" i="8" l="1"/>
  <c r="F74" i="8" s="1"/>
  <c r="D75" i="8"/>
  <c r="E75" i="7"/>
  <c r="F76" i="7" s="1"/>
  <c r="D77" i="7"/>
  <c r="E71" i="5"/>
  <c r="F72" i="5" s="1"/>
  <c r="D75" i="5"/>
  <c r="D99" i="4"/>
  <c r="E69" i="4"/>
  <c r="F70" i="4" s="1"/>
  <c r="E39" i="1"/>
  <c r="F40" i="1" s="1"/>
  <c r="E74" i="8" l="1"/>
  <c r="F75" i="8" s="1"/>
  <c r="D76" i="8"/>
  <c r="E76" i="7"/>
  <c r="F77" i="7" s="1"/>
  <c r="D78" i="7"/>
  <c r="E72" i="5"/>
  <c r="F73" i="5" s="1"/>
  <c r="D100" i="4"/>
  <c r="E70" i="4"/>
  <c r="F71" i="4" s="1"/>
  <c r="E40" i="1"/>
  <c r="F41" i="1" s="1"/>
  <c r="E75" i="8" l="1"/>
  <c r="F76" i="8" s="1"/>
  <c r="D77" i="8"/>
  <c r="E77" i="7"/>
  <c r="F78" i="7" s="1"/>
  <c r="D79" i="7"/>
  <c r="F50" i="6"/>
  <c r="F51" i="6" s="1"/>
  <c r="F9" i="6" s="1"/>
  <c r="E51" i="6"/>
  <c r="E73" i="5"/>
  <c r="F74" i="5" s="1"/>
  <c r="D101" i="4"/>
  <c r="E71" i="4"/>
  <c r="F72" i="4" s="1"/>
  <c r="E41" i="1"/>
  <c r="F42" i="1" s="1"/>
  <c r="E76" i="8" l="1"/>
  <c r="F77" i="8" s="1"/>
  <c r="D78" i="8"/>
  <c r="E78" i="7"/>
  <c r="F79" i="7" s="1"/>
  <c r="D80" i="7"/>
  <c r="D50" i="6"/>
  <c r="D51" i="6"/>
  <c r="R51" i="6" s="1"/>
  <c r="F10" i="6" s="1"/>
  <c r="Q51" i="6"/>
  <c r="F8" i="6" s="1"/>
  <c r="E74" i="5"/>
  <c r="F75" i="5" s="1"/>
  <c r="E72" i="4"/>
  <c r="F73" i="4" s="1"/>
  <c r="E42" i="1"/>
  <c r="F43" i="1" s="1"/>
  <c r="E77" i="8" l="1"/>
  <c r="F78" i="8" s="1"/>
  <c r="D79" i="8"/>
  <c r="E79" i="7"/>
  <c r="F80" i="7" s="1"/>
  <c r="D81" i="7"/>
  <c r="E75" i="5"/>
  <c r="E76" i="5" s="1"/>
  <c r="E73" i="4"/>
  <c r="F74" i="4" s="1"/>
  <c r="E43" i="1"/>
  <c r="F44" i="1" s="1"/>
  <c r="E78" i="8" l="1"/>
  <c r="F79" i="8" s="1"/>
  <c r="D80" i="8"/>
  <c r="E80" i="7"/>
  <c r="F81" i="7" s="1"/>
  <c r="D82" i="7"/>
  <c r="E74" i="4"/>
  <c r="F75" i="4" s="1"/>
  <c r="E44" i="1"/>
  <c r="F45" i="1" s="1"/>
  <c r="E79" i="8" l="1"/>
  <c r="F80" i="8" s="1"/>
  <c r="D81" i="8"/>
  <c r="E81" i="7"/>
  <c r="F82" i="7" s="1"/>
  <c r="D83" i="7"/>
  <c r="E75" i="4"/>
  <c r="F76" i="4" s="1"/>
  <c r="E45" i="1"/>
  <c r="F46" i="1" s="1"/>
  <c r="E80" i="8" l="1"/>
  <c r="F81" i="8" s="1"/>
  <c r="D82" i="8"/>
  <c r="E82" i="7"/>
  <c r="F83" i="7" s="1"/>
  <c r="D84" i="7"/>
  <c r="E76" i="4"/>
  <c r="F77" i="4" s="1"/>
  <c r="E46" i="1"/>
  <c r="F47" i="1" s="1"/>
  <c r="E81" i="8" l="1"/>
  <c r="F82" i="8" s="1"/>
  <c r="D83" i="8"/>
  <c r="E83" i="7"/>
  <c r="F84" i="7" s="1"/>
  <c r="D85" i="7"/>
  <c r="E77" i="4"/>
  <c r="F78" i="4" s="1"/>
  <c r="E47" i="1"/>
  <c r="F48" i="1" s="1"/>
  <c r="E82" i="8" l="1"/>
  <c r="F83" i="8" s="1"/>
  <c r="D84" i="8"/>
  <c r="E84" i="7"/>
  <c r="F85" i="7" s="1"/>
  <c r="D86" i="7"/>
  <c r="E78" i="4"/>
  <c r="E48" i="1"/>
  <c r="F49" i="1" s="1"/>
  <c r="E83" i="8" l="1"/>
  <c r="F84" i="8" s="1"/>
  <c r="D85" i="8"/>
  <c r="E85" i="7"/>
  <c r="F86" i="7" s="1"/>
  <c r="D87" i="7"/>
  <c r="F79" i="4"/>
  <c r="E49" i="1"/>
  <c r="E84" i="8" l="1"/>
  <c r="F85" i="8" s="1"/>
  <c r="D86" i="8"/>
  <c r="E86" i="7"/>
  <c r="F87" i="7" s="1"/>
  <c r="D88" i="7"/>
  <c r="E79" i="4"/>
  <c r="E50" i="1"/>
  <c r="E51" i="1" s="1"/>
  <c r="E85" i="8" l="1"/>
  <c r="F86" i="8" s="1"/>
  <c r="D87" i="8"/>
  <c r="E87" i="7"/>
  <c r="F88" i="7" s="1"/>
  <c r="D89" i="7"/>
  <c r="F80" i="4"/>
  <c r="F50" i="1"/>
  <c r="F51" i="1" s="1"/>
  <c r="F9" i="1" s="1"/>
  <c r="E86" i="8" l="1"/>
  <c r="F87" i="8" s="1"/>
  <c r="D88" i="8"/>
  <c r="E88" i="7"/>
  <c r="F89" i="7" s="1"/>
  <c r="D90" i="7"/>
  <c r="E80" i="4"/>
  <c r="D50" i="1"/>
  <c r="Q51" i="1"/>
  <c r="F8" i="1" s="1"/>
  <c r="D51" i="1"/>
  <c r="R51" i="1" s="1"/>
  <c r="F10" i="1" s="1"/>
  <c r="E87" i="8" l="1"/>
  <c r="F88" i="8" s="1"/>
  <c r="D89" i="8"/>
  <c r="E89" i="7"/>
  <c r="F90" i="7" s="1"/>
  <c r="D91" i="7"/>
  <c r="F81" i="4"/>
  <c r="E88" i="8" l="1"/>
  <c r="F89" i="8" s="1"/>
  <c r="D90" i="8"/>
  <c r="E90" i="7"/>
  <c r="F91" i="7" s="1"/>
  <c r="D92" i="7"/>
  <c r="E81" i="4"/>
  <c r="F82" i="4" s="1"/>
  <c r="E89" i="8" l="1"/>
  <c r="F90" i="8" s="1"/>
  <c r="D91" i="8"/>
  <c r="E91" i="7"/>
  <c r="F92" i="7" s="1"/>
  <c r="D93" i="7"/>
  <c r="E82" i="4"/>
  <c r="F83" i="4" s="1"/>
  <c r="E90" i="8" l="1"/>
  <c r="F91" i="8" s="1"/>
  <c r="D92" i="8"/>
  <c r="E92" i="7"/>
  <c r="F93" i="7" s="1"/>
  <c r="D94" i="7"/>
  <c r="E83" i="4"/>
  <c r="F84" i="4" s="1"/>
  <c r="E91" i="8" l="1"/>
  <c r="F92" i="8" s="1"/>
  <c r="D93" i="8"/>
  <c r="E93" i="7"/>
  <c r="F94" i="7" s="1"/>
  <c r="D95" i="7"/>
  <c r="E84" i="4"/>
  <c r="F85" i="4" s="1"/>
  <c r="E92" i="8" l="1"/>
  <c r="F93" i="8" s="1"/>
  <c r="D94" i="8"/>
  <c r="E94" i="7"/>
  <c r="F95" i="7" s="1"/>
  <c r="D96" i="7"/>
  <c r="E85" i="4"/>
  <c r="F86" i="4" s="1"/>
  <c r="E93" i="8" l="1"/>
  <c r="F94" i="8" s="1"/>
  <c r="D95" i="8"/>
  <c r="E95" i="7"/>
  <c r="F96" i="7" s="1"/>
  <c r="D97" i="7"/>
  <c r="E86" i="4"/>
  <c r="F87" i="4" s="1"/>
  <c r="E94" i="8" l="1"/>
  <c r="F95" i="8" s="1"/>
  <c r="D96" i="8"/>
  <c r="E96" i="7"/>
  <c r="F97" i="7" s="1"/>
  <c r="D98" i="7"/>
  <c r="E87" i="4"/>
  <c r="F88" i="4" s="1"/>
  <c r="E95" i="8" l="1"/>
  <c r="F96" i="8" s="1"/>
  <c r="D97" i="8"/>
  <c r="E97" i="7"/>
  <c r="F98" i="7" s="1"/>
  <c r="D99" i="7"/>
  <c r="E88" i="4"/>
  <c r="F89" i="4" s="1"/>
  <c r="E96" i="8" l="1"/>
  <c r="F97" i="8" s="1"/>
  <c r="D98" i="8"/>
  <c r="E98" i="7"/>
  <c r="F99" i="7" s="1"/>
  <c r="D100" i="7"/>
  <c r="D101" i="7" s="1"/>
  <c r="E89" i="4"/>
  <c r="F90" i="4" s="1"/>
  <c r="E97" i="8" l="1"/>
  <c r="F98" i="8" s="1"/>
  <c r="D99" i="8"/>
  <c r="D102" i="7"/>
  <c r="E99" i="7"/>
  <c r="F100" i="7" s="1"/>
  <c r="E90" i="4"/>
  <c r="F91" i="4" s="1"/>
  <c r="E98" i="8" l="1"/>
  <c r="F99" i="8" s="1"/>
  <c r="D100" i="8"/>
  <c r="D103" i="7"/>
  <c r="E100" i="7"/>
  <c r="F101" i="7" s="1"/>
  <c r="E91" i="4"/>
  <c r="F92" i="4" s="1"/>
  <c r="E99" i="8" l="1"/>
  <c r="F100" i="8" s="1"/>
  <c r="D101" i="8"/>
  <c r="E101" i="7"/>
  <c r="F102" i="7" s="1"/>
  <c r="D104" i="7"/>
  <c r="E92" i="4"/>
  <c r="F93" i="4" s="1"/>
  <c r="E100" i="8" l="1"/>
  <c r="F101" i="8" s="1"/>
  <c r="D102" i="8"/>
  <c r="E102" i="7"/>
  <c r="F103" i="7" s="1"/>
  <c r="D105" i="7"/>
  <c r="E93" i="4"/>
  <c r="F94" i="4" s="1"/>
  <c r="E101" i="8" l="1"/>
  <c r="F102" i="8" s="1"/>
  <c r="D103" i="8"/>
  <c r="E103" i="7"/>
  <c r="F104" i="7" s="1"/>
  <c r="D106" i="7"/>
  <c r="E94" i="4"/>
  <c r="F95" i="4" s="1"/>
  <c r="E102" i="8" l="1"/>
  <c r="F103" i="8" s="1"/>
  <c r="D104" i="8"/>
  <c r="E104" i="7"/>
  <c r="F105" i="7" s="1"/>
  <c r="D107" i="7"/>
  <c r="E95" i="4"/>
  <c r="F96" i="4" s="1"/>
  <c r="E103" i="8" l="1"/>
  <c r="F104" i="8" s="1"/>
  <c r="D105" i="8"/>
  <c r="E105" i="7"/>
  <c r="F106" i="7" s="1"/>
  <c r="E106" i="7" s="1"/>
  <c r="F107" i="7" s="1"/>
  <c r="E107" i="7" s="1"/>
  <c r="F108" i="7" s="1"/>
  <c r="D108" i="7"/>
  <c r="E96" i="4"/>
  <c r="F97" i="4" s="1"/>
  <c r="E104" i="8" l="1"/>
  <c r="F105" i="8" s="1"/>
  <c r="D106" i="8"/>
  <c r="D109" i="7"/>
  <c r="E108" i="7"/>
  <c r="F109" i="7" s="1"/>
  <c r="F76" i="5"/>
  <c r="F77" i="5" s="1"/>
  <c r="F9" i="5" s="1"/>
  <c r="E77" i="5"/>
  <c r="E97" i="4"/>
  <c r="F98" i="4" s="1"/>
  <c r="E105" i="8" l="1"/>
  <c r="F106" i="8" s="1"/>
  <c r="D107" i="8"/>
  <c r="D110" i="7"/>
  <c r="E109" i="7"/>
  <c r="F110" i="7" s="1"/>
  <c r="D76" i="5"/>
  <c r="E98" i="4"/>
  <c r="F99" i="4" s="1"/>
  <c r="E106" i="8" l="1"/>
  <c r="F107" i="8" s="1"/>
  <c r="D108" i="8"/>
  <c r="D111" i="7"/>
  <c r="E110" i="7"/>
  <c r="F111" i="7" s="1"/>
  <c r="Q77" i="5"/>
  <c r="F8" i="5" s="1"/>
  <c r="D77" i="5"/>
  <c r="R77" i="5" s="1"/>
  <c r="F10" i="5" s="1"/>
  <c r="E99" i="4"/>
  <c r="F100" i="4" s="1"/>
  <c r="E107" i="8" l="1"/>
  <c r="F108" i="8" s="1"/>
  <c r="D109" i="8"/>
  <c r="D112" i="7"/>
  <c r="E111" i="7"/>
  <c r="F112" i="7" s="1"/>
  <c r="E100" i="4"/>
  <c r="F101" i="4" s="1"/>
  <c r="E108" i="8" l="1"/>
  <c r="F109" i="8" s="1"/>
  <c r="D110" i="8"/>
  <c r="D113" i="7"/>
  <c r="E112" i="7"/>
  <c r="F113" i="7" s="1"/>
  <c r="E101" i="4"/>
  <c r="E102" i="4" s="1"/>
  <c r="E109" i="8" l="1"/>
  <c r="F110" i="8" s="1"/>
  <c r="D111" i="8"/>
  <c r="D114" i="7"/>
  <c r="E113" i="7"/>
  <c r="F114" i="7" s="1"/>
  <c r="F102" i="4"/>
  <c r="F103" i="4" s="1"/>
  <c r="F9" i="4" s="1"/>
  <c r="E103" i="4"/>
  <c r="E110" i="8" l="1"/>
  <c r="F111" i="8" s="1"/>
  <c r="D112" i="8"/>
  <c r="D115" i="7"/>
  <c r="E114" i="7"/>
  <c r="F115" i="7" s="1"/>
  <c r="D102" i="4"/>
  <c r="D103" i="4"/>
  <c r="R103" i="4" s="1"/>
  <c r="F10" i="4" s="1"/>
  <c r="Q103" i="4"/>
  <c r="F8" i="4" s="1"/>
  <c r="E111" i="8" l="1"/>
  <c r="F112" i="8" s="1"/>
  <c r="D113" i="8"/>
  <c r="D116" i="7"/>
  <c r="E115" i="7"/>
  <c r="F116" i="7" s="1"/>
  <c r="E112" i="8" l="1"/>
  <c r="F113" i="8" s="1"/>
  <c r="D114" i="8"/>
  <c r="D117" i="7"/>
  <c r="E116" i="7"/>
  <c r="F117" i="7" s="1"/>
  <c r="E113" i="8" l="1"/>
  <c r="F114" i="8" s="1"/>
  <c r="E114" i="8" s="1"/>
  <c r="D115" i="8"/>
  <c r="D118" i="7"/>
  <c r="E117" i="7"/>
  <c r="F118" i="7" s="1"/>
  <c r="D116" i="8" l="1"/>
  <c r="F115" i="8"/>
  <c r="D119" i="7"/>
  <c r="E118" i="7"/>
  <c r="F119" i="7" s="1"/>
  <c r="E115" i="8" l="1"/>
  <c r="F116" i="8" s="1"/>
  <c r="D117" i="8"/>
  <c r="D120" i="7"/>
  <c r="E119" i="7"/>
  <c r="F120" i="7" s="1"/>
  <c r="E116" i="8" l="1"/>
  <c r="F117" i="8" s="1"/>
  <c r="D118" i="8"/>
  <c r="D121" i="7"/>
  <c r="E120" i="7"/>
  <c r="F121" i="7" s="1"/>
  <c r="E117" i="8" l="1"/>
  <c r="F118" i="8" s="1"/>
  <c r="D119" i="8"/>
  <c r="D122" i="7"/>
  <c r="E121" i="7"/>
  <c r="F122" i="7" s="1"/>
  <c r="E118" i="8" l="1"/>
  <c r="F119" i="8" s="1"/>
  <c r="D120" i="8"/>
  <c r="D123" i="7"/>
  <c r="E122" i="7"/>
  <c r="F123" i="7" s="1"/>
  <c r="E119" i="8" l="1"/>
  <c r="F120" i="8" s="1"/>
  <c r="D121" i="8"/>
  <c r="D124" i="7"/>
  <c r="E123" i="7"/>
  <c r="F124" i="7" s="1"/>
  <c r="E120" i="8" l="1"/>
  <c r="F121" i="8" s="1"/>
  <c r="D122" i="8"/>
  <c r="D125" i="7"/>
  <c r="E124" i="7"/>
  <c r="F125" i="7" s="1"/>
  <c r="E121" i="8" l="1"/>
  <c r="F122" i="8" s="1"/>
  <c r="D123" i="8"/>
  <c r="D126" i="7"/>
  <c r="E125" i="7"/>
  <c r="F126" i="7" s="1"/>
  <c r="E122" i="8" l="1"/>
  <c r="F123" i="8" s="1"/>
  <c r="D124" i="8"/>
  <c r="D127" i="7"/>
  <c r="E126" i="7"/>
  <c r="F127" i="7" s="1"/>
  <c r="E123" i="8" l="1"/>
  <c r="F124" i="8" s="1"/>
  <c r="D125" i="8"/>
  <c r="D128" i="7"/>
  <c r="E127" i="7"/>
  <c r="F128" i="7" s="1"/>
  <c r="E124" i="8" l="1"/>
  <c r="F125" i="8" s="1"/>
  <c r="D126" i="8"/>
  <c r="D129" i="7"/>
  <c r="E128" i="7"/>
  <c r="F129" i="7" s="1"/>
  <c r="E125" i="8" l="1"/>
  <c r="F126" i="8" s="1"/>
  <c r="D127" i="8"/>
  <c r="D130" i="7"/>
  <c r="E129" i="7"/>
  <c r="F130" i="7" s="1"/>
  <c r="E126" i="8" l="1"/>
  <c r="F127" i="8" s="1"/>
  <c r="D128" i="8"/>
  <c r="D131" i="7"/>
  <c r="E130" i="7"/>
  <c r="F131" i="7" s="1"/>
  <c r="E127" i="8" l="1"/>
  <c r="F128" i="8" s="1"/>
  <c r="D129" i="8"/>
  <c r="D132" i="7"/>
  <c r="E131" i="7"/>
  <c r="F132" i="7" s="1"/>
  <c r="E128" i="8" l="1"/>
  <c r="F129" i="8" s="1"/>
  <c r="D130" i="8"/>
  <c r="D133" i="7"/>
  <c r="E132" i="7"/>
  <c r="F133" i="7" s="1"/>
  <c r="E129" i="8" l="1"/>
  <c r="F130" i="8" s="1"/>
  <c r="D131" i="8"/>
  <c r="D134" i="7"/>
  <c r="E133" i="7"/>
  <c r="F134" i="7" s="1"/>
  <c r="E130" i="8" l="1"/>
  <c r="F131" i="8" s="1"/>
  <c r="D132" i="8"/>
  <c r="D135" i="7"/>
  <c r="E134" i="7"/>
  <c r="F135" i="7" s="1"/>
  <c r="E131" i="8" l="1"/>
  <c r="F132" i="8" s="1"/>
  <c r="D133" i="8"/>
  <c r="D136" i="7"/>
  <c r="E135" i="7"/>
  <c r="F136" i="7" s="1"/>
  <c r="E132" i="8" l="1"/>
  <c r="F133" i="8" s="1"/>
  <c r="D134" i="8"/>
  <c r="D137" i="7"/>
  <c r="E136" i="7"/>
  <c r="F137" i="7" s="1"/>
  <c r="E133" i="8" l="1"/>
  <c r="F134" i="8" s="1"/>
  <c r="D135" i="8"/>
  <c r="D138" i="7"/>
  <c r="E137" i="7"/>
  <c r="F138" i="7" s="1"/>
  <c r="E134" i="8" l="1"/>
  <c r="F135" i="8" s="1"/>
  <c r="D136" i="8"/>
  <c r="D139" i="7"/>
  <c r="E138" i="7"/>
  <c r="F139" i="7" s="1"/>
  <c r="E135" i="8" l="1"/>
  <c r="F136" i="8" s="1"/>
  <c r="D137" i="8"/>
  <c r="D140" i="7"/>
  <c r="E139" i="7"/>
  <c r="F140" i="7" s="1"/>
  <c r="E136" i="8" l="1"/>
  <c r="F137" i="8" s="1"/>
  <c r="D138" i="8"/>
  <c r="D141" i="7"/>
  <c r="E140" i="7"/>
  <c r="F141" i="7" s="1"/>
  <c r="E137" i="8" l="1"/>
  <c r="F138" i="8" s="1"/>
  <c r="D139" i="8"/>
  <c r="D142" i="7"/>
  <c r="E141" i="7"/>
  <c r="F142" i="7" s="1"/>
  <c r="E138" i="8" l="1"/>
  <c r="F139" i="8" s="1"/>
  <c r="D140" i="8"/>
  <c r="D143" i="7"/>
  <c r="E142" i="7"/>
  <c r="F143" i="7" s="1"/>
  <c r="E139" i="8" l="1"/>
  <c r="F140" i="8" s="1"/>
  <c r="D141" i="8"/>
  <c r="D144" i="7"/>
  <c r="E143" i="7"/>
  <c r="F144" i="7" s="1"/>
  <c r="E140" i="8" l="1"/>
  <c r="F141" i="8" s="1"/>
  <c r="D142" i="8"/>
  <c r="D145" i="7"/>
  <c r="E144" i="7"/>
  <c r="F145" i="7" s="1"/>
  <c r="E141" i="8" l="1"/>
  <c r="F142" i="8" s="1"/>
  <c r="D143" i="8"/>
  <c r="D146" i="7"/>
  <c r="E145" i="7"/>
  <c r="F146" i="7" s="1"/>
  <c r="E142" i="8" l="1"/>
  <c r="F143" i="8" s="1"/>
  <c r="D144" i="8"/>
  <c r="D147" i="7"/>
  <c r="E146" i="7"/>
  <c r="F147" i="7" s="1"/>
  <c r="E143" i="8" l="1"/>
  <c r="F144" i="8" s="1"/>
  <c r="D145" i="8"/>
  <c r="D148" i="7"/>
  <c r="E147" i="7"/>
  <c r="F148" i="7" s="1"/>
  <c r="E144" i="8" l="1"/>
  <c r="F145" i="8" s="1"/>
  <c r="D146" i="8"/>
  <c r="D149" i="7"/>
  <c r="E148" i="7"/>
  <c r="F149" i="7" s="1"/>
  <c r="E145" i="8" l="1"/>
  <c r="F146" i="8" s="1"/>
  <c r="D147" i="8"/>
  <c r="D150" i="7"/>
  <c r="E149" i="7"/>
  <c r="F150" i="7" s="1"/>
  <c r="E146" i="8" l="1"/>
  <c r="F147" i="8" s="1"/>
  <c r="D148" i="8"/>
  <c r="D151" i="7"/>
  <c r="E150" i="7"/>
  <c r="F151" i="7" s="1"/>
  <c r="E147" i="8" l="1"/>
  <c r="F148" i="8" s="1"/>
  <c r="D149" i="8"/>
  <c r="D152" i="7"/>
  <c r="E151" i="7"/>
  <c r="F152" i="7" s="1"/>
  <c r="E148" i="8" l="1"/>
  <c r="F149" i="8" s="1"/>
  <c r="D150" i="8"/>
  <c r="D153" i="7"/>
  <c r="E152" i="7"/>
  <c r="F153" i="7" s="1"/>
  <c r="E149" i="8" l="1"/>
  <c r="F150" i="8" s="1"/>
  <c r="D151" i="8"/>
  <c r="D154" i="7"/>
  <c r="E153" i="7"/>
  <c r="F154" i="7" s="1"/>
  <c r="E150" i="8" l="1"/>
  <c r="F151" i="8" s="1"/>
  <c r="D152" i="8"/>
  <c r="D155" i="7"/>
  <c r="E154" i="7"/>
  <c r="F155" i="7" s="1"/>
  <c r="E151" i="8" l="1"/>
  <c r="F152" i="8" s="1"/>
  <c r="D153" i="8"/>
  <c r="D156" i="7"/>
  <c r="E155" i="7"/>
  <c r="F156" i="7" s="1"/>
  <c r="E152" i="8" l="1"/>
  <c r="F153" i="8" s="1"/>
  <c r="D157" i="7"/>
  <c r="E156" i="7"/>
  <c r="F157" i="7" s="1"/>
  <c r="E153" i="8" l="1"/>
  <c r="E154" i="8" s="1"/>
  <c r="D158" i="7"/>
  <c r="E157" i="7"/>
  <c r="F158" i="7" s="1"/>
  <c r="D159" i="7" l="1"/>
  <c r="E158" i="7"/>
  <c r="F159" i="7" s="1"/>
  <c r="D160" i="7" l="1"/>
  <c r="E159" i="7"/>
  <c r="F160" i="7" s="1"/>
  <c r="D161" i="7" l="1"/>
  <c r="E160" i="7"/>
  <c r="F161" i="7" s="1"/>
  <c r="D162" i="7" l="1"/>
  <c r="E161" i="7"/>
  <c r="F162" i="7" s="1"/>
  <c r="D163" i="7" l="1"/>
  <c r="E162" i="7"/>
  <c r="F163" i="7" s="1"/>
  <c r="D164" i="7" l="1"/>
  <c r="E163" i="7"/>
  <c r="F164" i="7" s="1"/>
  <c r="D165" i="7" l="1"/>
  <c r="E164" i="7"/>
  <c r="F165" i="7" s="1"/>
  <c r="D166" i="7" l="1"/>
  <c r="E165" i="7"/>
  <c r="F166" i="7" s="1"/>
  <c r="D167" i="7" l="1"/>
  <c r="E166" i="7"/>
  <c r="F167" i="7" s="1"/>
  <c r="D168" i="7" l="1"/>
  <c r="E167" i="7"/>
  <c r="F168" i="7" s="1"/>
  <c r="D169" i="7" l="1"/>
  <c r="E168" i="7"/>
  <c r="F169" i="7" s="1"/>
  <c r="D170" i="7" l="1"/>
  <c r="E169" i="7"/>
  <c r="F170" i="7" s="1"/>
  <c r="D171" i="7" l="1"/>
  <c r="E170" i="7"/>
  <c r="F171" i="7" s="1"/>
  <c r="D172" i="7" l="1"/>
  <c r="E171" i="7"/>
  <c r="F172" i="7" s="1"/>
  <c r="D173" i="7" l="1"/>
  <c r="E172" i="7"/>
  <c r="F173" i="7" s="1"/>
  <c r="D174" i="7" l="1"/>
  <c r="E173" i="7"/>
  <c r="F174" i="7" s="1"/>
  <c r="D175" i="7" l="1"/>
  <c r="E174" i="7"/>
  <c r="F175" i="7" s="1"/>
  <c r="D176" i="7" l="1"/>
  <c r="E175" i="7"/>
  <c r="F176" i="7" s="1"/>
  <c r="D177" i="7" l="1"/>
  <c r="E176" i="7"/>
  <c r="F177" i="7" s="1"/>
  <c r="D178" i="7" l="1"/>
  <c r="E177" i="7"/>
  <c r="F178" i="7" s="1"/>
  <c r="D179" i="7" l="1"/>
  <c r="E178" i="7"/>
  <c r="F179" i="7" s="1"/>
  <c r="D180" i="7" l="1"/>
  <c r="E179" i="7"/>
  <c r="F180" i="7" s="1"/>
  <c r="D181" i="7" l="1"/>
  <c r="E180" i="7"/>
  <c r="F181" i="7" s="1"/>
  <c r="D182" i="7" l="1"/>
  <c r="E181" i="7"/>
  <c r="F182" i="7" s="1"/>
  <c r="D183" i="7" l="1"/>
  <c r="E182" i="7"/>
  <c r="F183" i="7" s="1"/>
  <c r="D184" i="7" l="1"/>
  <c r="E183" i="7"/>
  <c r="F184" i="7" s="1"/>
  <c r="D185" i="7" l="1"/>
  <c r="E184" i="7"/>
  <c r="F185" i="7" s="1"/>
  <c r="D186" i="7" l="1"/>
  <c r="E185" i="7"/>
  <c r="F186" i="7" s="1"/>
  <c r="D187" i="7" l="1"/>
  <c r="E186" i="7"/>
  <c r="F187" i="7" s="1"/>
  <c r="D188" i="7" l="1"/>
  <c r="E187" i="7"/>
  <c r="F188" i="7" s="1"/>
  <c r="D189" i="7" l="1"/>
  <c r="E188" i="7"/>
  <c r="F189" i="7" s="1"/>
  <c r="D190" i="7" l="1"/>
  <c r="E189" i="7"/>
  <c r="F190" i="7" s="1"/>
  <c r="D191" i="7" l="1"/>
  <c r="E190" i="7"/>
  <c r="F191" i="7" s="1"/>
  <c r="D192" i="7" l="1"/>
  <c r="E191" i="7"/>
  <c r="F192" i="7" s="1"/>
  <c r="D193" i="7" l="1"/>
  <c r="E192" i="7"/>
  <c r="F193" i="7" s="1"/>
  <c r="D194" i="7" l="1"/>
  <c r="E193" i="7"/>
  <c r="F194" i="7" s="1"/>
  <c r="D195" i="7" l="1"/>
  <c r="E194" i="7"/>
  <c r="F195" i="7" s="1"/>
  <c r="D196" i="7" l="1"/>
  <c r="E195" i="7"/>
  <c r="F196" i="7" s="1"/>
  <c r="D197" i="7" l="1"/>
  <c r="E196" i="7"/>
  <c r="F197" i="7" s="1"/>
  <c r="D198" i="7" l="1"/>
  <c r="E197" i="7"/>
  <c r="F198" i="7" s="1"/>
  <c r="D199" i="7" l="1"/>
  <c r="E198" i="7"/>
  <c r="F199" i="7" s="1"/>
  <c r="D200" i="7" l="1"/>
  <c r="E199" i="7"/>
  <c r="F200" i="7" s="1"/>
  <c r="D201" i="7" l="1"/>
  <c r="E200" i="7"/>
  <c r="F201" i="7" s="1"/>
  <c r="D202" i="7" l="1"/>
  <c r="E201" i="7"/>
  <c r="F202" i="7" s="1"/>
  <c r="D203" i="7" l="1"/>
  <c r="E202" i="7"/>
  <c r="F203" i="7" s="1"/>
  <c r="D204" i="7" l="1"/>
  <c r="E203" i="7"/>
  <c r="F204" i="7" s="1"/>
  <c r="D205" i="7" l="1"/>
  <c r="E204" i="7"/>
  <c r="F205" i="7" s="1"/>
  <c r="D206" i="7" l="1"/>
  <c r="E205" i="7"/>
  <c r="F206" i="7" s="1"/>
  <c r="D207" i="7" l="1"/>
  <c r="E206" i="7"/>
  <c r="F207" i="7" s="1"/>
  <c r="D208" i="7" l="1"/>
  <c r="E207" i="7"/>
  <c r="F208" i="7" s="1"/>
  <c r="D209" i="7" l="1"/>
  <c r="E208" i="7"/>
  <c r="F209" i="7" s="1"/>
  <c r="D210" i="7" l="1"/>
  <c r="E209" i="7"/>
  <c r="F210" i="7" s="1"/>
  <c r="D211" i="7" l="1"/>
  <c r="E210" i="7"/>
  <c r="F211" i="7" s="1"/>
  <c r="D212" i="7" l="1"/>
  <c r="E211" i="7"/>
  <c r="F212" i="7" s="1"/>
  <c r="D213" i="7" l="1"/>
  <c r="E212" i="7"/>
  <c r="F213" i="7" s="1"/>
  <c r="D214" i="7" l="1"/>
  <c r="E213" i="7"/>
  <c r="F214" i="7" s="1"/>
  <c r="D215" i="7" l="1"/>
  <c r="E214" i="7"/>
  <c r="F215" i="7" s="1"/>
  <c r="D216" i="7" l="1"/>
  <c r="E215" i="7"/>
  <c r="F216" i="7" s="1"/>
  <c r="D217" i="7" l="1"/>
  <c r="E216" i="7"/>
  <c r="F217" i="7" s="1"/>
  <c r="D218" i="7" l="1"/>
  <c r="E217" i="7"/>
  <c r="F218" i="7" s="1"/>
  <c r="D219" i="7" l="1"/>
  <c r="E218" i="7"/>
  <c r="F219" i="7" s="1"/>
  <c r="D220" i="7" l="1"/>
  <c r="E219" i="7"/>
  <c r="F220" i="7" s="1"/>
  <c r="D221" i="7" l="1"/>
  <c r="E220" i="7"/>
  <c r="F221" i="7" s="1"/>
  <c r="D222" i="7" l="1"/>
  <c r="E221" i="7"/>
  <c r="F222" i="7" s="1"/>
  <c r="D223" i="7" l="1"/>
  <c r="E222" i="7"/>
  <c r="F223" i="7" s="1"/>
  <c r="D224" i="7" l="1"/>
  <c r="E223" i="7"/>
  <c r="F224" i="7" s="1"/>
  <c r="D225" i="7" l="1"/>
  <c r="E224" i="7"/>
  <c r="F225" i="7" s="1"/>
  <c r="D226" i="7" l="1"/>
  <c r="E225" i="7"/>
  <c r="F226" i="7" s="1"/>
  <c r="D227" i="7" l="1"/>
  <c r="E226" i="7"/>
  <c r="F227" i="7" s="1"/>
  <c r="D228" i="7" l="1"/>
  <c r="E227" i="7"/>
  <c r="F228" i="7" s="1"/>
  <c r="D229" i="7" l="1"/>
  <c r="E228" i="7"/>
  <c r="F229" i="7" s="1"/>
  <c r="D230" i="7" l="1"/>
  <c r="E229" i="7"/>
  <c r="F230" i="7" s="1"/>
  <c r="D231" i="7" l="1"/>
  <c r="E230" i="7"/>
  <c r="F231" i="7" s="1"/>
  <c r="D232" i="7" l="1"/>
  <c r="E231" i="7"/>
  <c r="F232" i="7" s="1"/>
  <c r="D233" i="7" l="1"/>
  <c r="E232" i="7"/>
  <c r="F233" i="7" s="1"/>
  <c r="D234" i="7" l="1"/>
  <c r="E233" i="7"/>
  <c r="F234" i="7" s="1"/>
  <c r="D235" i="7" l="1"/>
  <c r="E234" i="7"/>
  <c r="F235" i="7" s="1"/>
  <c r="D236" i="7" l="1"/>
  <c r="E235" i="7"/>
  <c r="F236" i="7" s="1"/>
  <c r="D237" i="7" l="1"/>
  <c r="E236" i="7"/>
  <c r="F237" i="7" s="1"/>
  <c r="D238" i="7" l="1"/>
  <c r="E237" i="7"/>
  <c r="F238" i="7" s="1"/>
  <c r="D239" i="7" l="1"/>
  <c r="E238" i="7"/>
  <c r="F239" i="7" s="1"/>
  <c r="D240" i="7" l="1"/>
  <c r="E239" i="7"/>
  <c r="F240" i="7" s="1"/>
  <c r="D241" i="7" l="1"/>
  <c r="E240" i="7"/>
  <c r="F241" i="7" s="1"/>
  <c r="D242" i="7" l="1"/>
  <c r="E241" i="7"/>
  <c r="F242" i="7" s="1"/>
  <c r="D243" i="7" l="1"/>
  <c r="E242" i="7"/>
  <c r="F243" i="7" s="1"/>
  <c r="D244" i="7" l="1"/>
  <c r="E243" i="7"/>
  <c r="F244" i="7" s="1"/>
  <c r="D245" i="7" l="1"/>
  <c r="E244" i="7"/>
  <c r="F245" i="7" s="1"/>
  <c r="D246" i="7" l="1"/>
  <c r="E245" i="7"/>
  <c r="F246" i="7" s="1"/>
  <c r="D247" i="7" l="1"/>
  <c r="E246" i="7"/>
  <c r="F247" i="7" s="1"/>
  <c r="D248" i="7" l="1"/>
  <c r="E247" i="7"/>
  <c r="F248" i="7" s="1"/>
  <c r="D249" i="7" l="1"/>
  <c r="E248" i="7"/>
  <c r="F249" i="7" s="1"/>
  <c r="D250" i="7" l="1"/>
  <c r="E249" i="7"/>
  <c r="F250" i="7" s="1"/>
  <c r="D251" i="7" l="1"/>
  <c r="E250" i="7"/>
  <c r="F251" i="7" s="1"/>
  <c r="D252" i="7" l="1"/>
  <c r="E251" i="7"/>
  <c r="F252" i="7" s="1"/>
  <c r="D253" i="7" l="1"/>
  <c r="E252" i="7"/>
  <c r="F253" i="7" s="1"/>
  <c r="D254" i="7" l="1"/>
  <c r="E253" i="7"/>
  <c r="F254" i="7" s="1"/>
  <c r="D255" i="7" l="1"/>
  <c r="E254" i="7"/>
  <c r="F255" i="7" s="1"/>
  <c r="D256" i="7" l="1"/>
  <c r="E255" i="7"/>
  <c r="F256" i="7" s="1"/>
  <c r="D257" i="7" l="1"/>
  <c r="E256" i="7"/>
  <c r="F257" i="7" s="1"/>
  <c r="D258" i="7" l="1"/>
  <c r="E257" i="7"/>
  <c r="F258" i="7" s="1"/>
  <c r="D259" i="7" l="1"/>
  <c r="E258" i="7"/>
  <c r="F259" i="7" s="1"/>
  <c r="D260" i="7" l="1"/>
  <c r="E259" i="7"/>
  <c r="F260" i="7" s="1"/>
  <c r="D261" i="7" l="1"/>
  <c r="E260" i="7"/>
  <c r="F261" i="7" s="1"/>
  <c r="D262" i="7" l="1"/>
  <c r="E261" i="7"/>
  <c r="F262" i="7" s="1"/>
  <c r="D263" i="7" l="1"/>
  <c r="E262" i="7"/>
  <c r="F263" i="7" s="1"/>
  <c r="D264" i="7" l="1"/>
  <c r="E263" i="7"/>
  <c r="F264" i="7" s="1"/>
  <c r="D265" i="7" l="1"/>
  <c r="E264" i="7"/>
  <c r="F265" i="7" s="1"/>
  <c r="D266" i="7" l="1"/>
  <c r="E265" i="7"/>
  <c r="F266" i="7" s="1"/>
  <c r="D267" i="7" l="1"/>
  <c r="E266" i="7"/>
  <c r="F267" i="7" s="1"/>
  <c r="D268" i="7" l="1"/>
  <c r="E267" i="7"/>
  <c r="F268" i="7" s="1"/>
  <c r="D269" i="7" l="1"/>
  <c r="E268" i="7"/>
  <c r="F269" i="7" s="1"/>
  <c r="D270" i="7" l="1"/>
  <c r="E269" i="7"/>
  <c r="F270" i="7" s="1"/>
  <c r="D271" i="7" l="1"/>
  <c r="E270" i="7"/>
  <c r="F271" i="7" s="1"/>
  <c r="D272" i="7" l="1"/>
  <c r="E271" i="7"/>
  <c r="F272" i="7" s="1"/>
  <c r="D273" i="7" l="1"/>
  <c r="E272" i="7"/>
  <c r="F273" i="7" s="1"/>
  <c r="D274" i="7" l="1"/>
  <c r="E273" i="7"/>
  <c r="F274" i="7" s="1"/>
  <c r="D275" i="7" l="1"/>
  <c r="E274" i="7"/>
  <c r="F275" i="7" s="1"/>
  <c r="D276" i="7" l="1"/>
  <c r="E275" i="7"/>
  <c r="F276" i="7" s="1"/>
  <c r="D277" i="7" l="1"/>
  <c r="E276" i="7"/>
  <c r="F277" i="7" s="1"/>
  <c r="D278" i="7" l="1"/>
  <c r="E277" i="7"/>
  <c r="F278" i="7" s="1"/>
  <c r="D279" i="7" l="1"/>
  <c r="E278" i="7"/>
  <c r="F279" i="7" s="1"/>
  <c r="D280" i="7" l="1"/>
  <c r="E279" i="7"/>
  <c r="F280" i="7" s="1"/>
  <c r="D281" i="7" l="1"/>
  <c r="E280" i="7"/>
  <c r="F281" i="7" s="1"/>
  <c r="D282" i="7" l="1"/>
  <c r="E281" i="7"/>
  <c r="F282" i="7" s="1"/>
  <c r="D283" i="7" l="1"/>
  <c r="E282" i="7"/>
  <c r="F283" i="7" s="1"/>
  <c r="E283" i="7" l="1"/>
  <c r="E285" i="7" l="1"/>
  <c r="E284" i="7"/>
  <c r="F284" i="7" l="1"/>
  <c r="F285" i="7" s="1"/>
  <c r="F9" i="7" s="1"/>
  <c r="D284" i="7" l="1"/>
  <c r="D285" i="7"/>
  <c r="R285" i="7" s="1"/>
  <c r="F10" i="7" s="1"/>
  <c r="Q285" i="7"/>
  <c r="F8" i="7" s="1"/>
  <c r="F154" i="8" l="1"/>
  <c r="F155" i="8" s="1"/>
  <c r="E155" i="8"/>
  <c r="D154" i="8" l="1"/>
  <c r="Q155" i="8"/>
  <c r="F8" i="8" s="1"/>
  <c r="D155" i="8"/>
  <c r="R155" i="8" s="1"/>
</calcChain>
</file>

<file path=xl/sharedStrings.xml><?xml version="1.0" encoding="utf-8"?>
<sst xmlns="http://schemas.openxmlformats.org/spreadsheetml/2006/main" count="1468" uniqueCount="59">
  <si>
    <t>Таблиця обчислення загальної вартості кредиту для споживача 
та реальної річної процентної ставки за договором про споживчий кредит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</si>
  <si>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</si>
  <si>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</si>
  <si>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</si>
  <si>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</si>
  <si>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</si>
  <si>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</si>
  <si>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</si>
  <si>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 погашення суми кредиту</t>
  </si>
  <si>
    <t>проценти за користування кредитом</t>
  </si>
  <si>
    <t>платежі за додаткові та супутні послуги</t>
  </si>
  <si>
    <t>Кредито давця</t>
  </si>
  <si>
    <t>кредит ного по серед ника (за наяв- ності)</t>
  </si>
  <si>
    <t>третіх осіб</t>
  </si>
  <si>
    <t>за обслуговування кредитної заборгованості</t>
  </si>
  <si>
    <t>комісія за надання кредиту</t>
  </si>
  <si>
    <t>інші послуги кредитодавця</t>
  </si>
  <si>
    <t>комісійний збір</t>
  </si>
  <si>
    <t>інша плата за послуги кредитного посередника</t>
  </si>
  <si>
    <t>за розрахунково- касове
обслуговування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</si>
  <si>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</si>
  <si>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</si>
  <si>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</si>
  <si>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</si>
  <si>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Х</t>
  </si>
  <si>
    <t>Усього</t>
  </si>
  <si>
    <t>Всі платежі в Таблиці обчислення орієнтовної загальної вартості кредиту та орієнтовної реальної річної процентної ставки (далі  - Таблиця) наведені у гривні.</t>
  </si>
  <si>
    <t>Орієнтовна реальна річна процентна ставка обчислена на основі припущення, що процентна ставка та інші платежі залишатимуться незмінними та застосовуватимуться протягом строку дії договору про надання фінансового кредиту.</t>
  </si>
  <si>
    <t>Приблизна дата видачі кредиту</t>
  </si>
  <si>
    <t>Максимальний строк кредитування</t>
  </si>
  <si>
    <t>364 календарних дні</t>
  </si>
  <si>
    <t>Максимальна процентна ставка, % в день</t>
  </si>
  <si>
    <t>Максимальна процентна ставка, % річних</t>
  </si>
  <si>
    <t xml:space="preserve">Метод нарахування процентних доходів </t>
  </si>
  <si>
    <t>факт/факт</t>
  </si>
  <si>
    <t>Платежі за надані супутні послуги на користь Кредитодавця</t>
  </si>
  <si>
    <t>відсутні</t>
  </si>
  <si>
    <t>Платежі за надані супутні послуги на користь кредитного посередника</t>
  </si>
  <si>
    <t>Платежі за надані супутні послуги на користь третіх осіб</t>
  </si>
  <si>
    <t>Наведена Таблиця є репрезентативною та базується на обраних позичальником умовах кредитування, та на припущенні, що кредит споживачем буде отримано в повному обсязі відповідно до суми, встановленої договором про надання фінансового кредиту, а погашення кредиту буде проводитись відповідно до графіку, визначеного договором про надання фінансового кредиту, договір про надання фінансового кредиту залишатиметься дійсним протягом всього строку кредитування, а фінансова установа і споживач виконають свої обов’язки на умовах та у строки, визначені в договорі про надання фінансового кредиту.</t>
  </si>
  <si>
    <t xml:space="preserve">Використання інших способів надання кредиту та/або зміна інших умов кредитування можуть мати наслідком застосування іншої реальної річної процентної ставки для споживача. </t>
  </si>
  <si>
    <t>Від 8000
до 300 000</t>
  </si>
  <si>
    <t>Від 1000
до 8 000</t>
  </si>
  <si>
    <t>Загальна кількість платежів</t>
  </si>
  <si>
    <t>1092 календарних дні</t>
  </si>
  <si>
    <t>728 календарних дні</t>
  </si>
  <si>
    <t>3640 календарних дні</t>
  </si>
  <si>
    <t>Введіть суму кредиту, грн. (від 50 000 грн. до 1 000 000 грн.)</t>
  </si>
  <si>
    <t>1820 календарних дні</t>
  </si>
  <si>
    <t>кредит ного по серед-ника (за наявності)</t>
  </si>
  <si>
    <t>Введіть суму кредиту, грн. (від 10 000 грн. до
 1 000 000 грн.)</t>
  </si>
  <si>
    <t>Реальна річна процентна ставка, % річних</t>
  </si>
  <si>
    <t>Загальні витрати за споживчим кредитом</t>
  </si>
  <si>
    <t>Орієнтовна загальна вартість кредиту для споживача за весь строк користування кредитом (у т.ч. тіло кредиту, відсотки, комісії та інші платежі), грн</t>
  </si>
  <si>
    <t>Сума платежу за розрахунковий період</t>
  </si>
  <si>
    <t>Періодичність сплати платежів</t>
  </si>
  <si>
    <t xml:space="preserve">Кожних 14 днів ,відповідно до графіку погоашеня </t>
  </si>
  <si>
    <t>Введіть суму кредиту, грн. (від 1 000 грн. до 8 647 грн.)</t>
  </si>
  <si>
    <t>Введіть суму кредиту, грн. (від 8 647 грн. до 300 000 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</si>
</sst>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name val="Arial"/>
    </font>
    <font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left"/>
    </xf>
    <xf numFmtId="0" fontId="6" fillId="0" borderId="4" xfId="0" applyFont="1" applyBorder="1" applyAlignment="1" applyProtection="1">
      <alignment horizontal="center" vertical="center" textRotation="90" wrapText="1"/>
    </xf>
    <xf numFmtId="1" fontId="6" fillId="0" borderId="3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/>
    <xf numFmtId="14" fontId="6" fillId="0" borderId="6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 wrapText="1"/>
    </xf>
    <xf numFmtId="14" fontId="6" fillId="0" borderId="6" xfId="0" applyNumberFormat="1" applyFont="1" applyBorder="1" applyAlignment="1" applyProtection="1">
      <alignment horizontal="center" vertical="center" wrapText="1"/>
    </xf>
    <xf numFmtId="2" fontId="6" fillId="0" borderId="6" xfId="0" applyNumberFormat="1" applyFont="1" applyBorder="1" applyAlignment="1" applyProtection="1">
      <alignment horizontal="center" vertical="center" wrapText="1"/>
    </xf>
    <xf numFmtId="2" fontId="6" fillId="0" borderId="6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2" fontId="6" fillId="0" borderId="4" xfId="0" applyNumberFormat="1" applyFont="1" applyBorder="1" applyAlignment="1" applyProtection="1">
      <alignment horizontal="center" vertical="center" wrapText="1"/>
    </xf>
    <xf numFmtId="2" fontId="6" fillId="0" borderId="4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justify" vertical="center" wrapText="1"/>
    </xf>
    <xf numFmtId="0" fontId="6" fillId="0" borderId="6" xfId="0" applyFont="1" applyBorder="1" applyAlignment="1" applyProtection="1">
      <alignment horizontal="center" vertical="center" wrapText="1"/>
    </xf>
    <xf numFmtId="14" fontId="6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2" fontId="1" fillId="0" borderId="0" xfId="0" applyNumberFormat="1" applyFont="1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 vertical="center" wrapText="1"/>
    </xf>
    <xf numFmtId="14" fontId="6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</xf>
    <xf numFmtId="1" fontId="6" fillId="0" borderId="6" xfId="0" applyNumberFormat="1" applyFont="1" applyBorder="1" applyAlignment="1" applyProtection="1">
      <alignment horizontal="center" vertical="center" wrapText="1"/>
    </xf>
    <xf numFmtId="14" fontId="6" fillId="0" borderId="6" xfId="0" applyNumberFormat="1" applyFont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2" fontId="6" fillId="0" borderId="6" xfId="0" applyNumberFormat="1" applyFont="1" applyBorder="1" applyAlignment="1" applyProtection="1">
      <alignment horizontal="center" vertical="center" wrapText="1"/>
      <protection locked="0"/>
    </xf>
    <xf numFmtId="3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</xf>
    <xf numFmtId="164" fontId="6" fillId="0" borderId="6" xfId="0" applyNumberFormat="1" applyFont="1" applyBorder="1" applyAlignment="1" applyProtection="1">
      <alignment horizontal="center" vertical="center" wrapText="1"/>
      <protection locked="0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R156"/>
  <sheetViews>
    <sheetView tabSelected="1" zoomScaleNormal="100" workbookViewId="0">
      <selection activeCell="F5" sqref="F5:G5"/>
    </sheetView>
  </sheetViews>
  <sheetFormatPr defaultColWidth="2.7109375" defaultRowHeight="11.4" customHeight="1" x14ac:dyDescent="0.2"/>
  <cols>
    <col min="1" max="1" width="4.140625" style="1" customWidth="1"/>
    <col min="2" max="2" width="13.28515625" style="1" customWidth="1"/>
    <col min="3" max="3" width="6.7109375" style="1" customWidth="1"/>
    <col min="4" max="4" width="12.140625" style="1" customWidth="1"/>
    <col min="5" max="5" width="11.42578125" style="1" customWidth="1"/>
    <col min="6" max="6" width="12.28515625" style="1" customWidth="1"/>
    <col min="7" max="16" width="6.85546875" style="1" customWidth="1"/>
    <col min="17" max="17" width="11.7109375" style="1" customWidth="1"/>
    <col min="18" max="18" width="13.7109375" style="1" customWidth="1"/>
    <col min="19" max="22" width="2.7109375" style="4"/>
    <col min="23" max="23" width="4.140625" style="4" bestFit="1" customWidth="1"/>
    <col min="24" max="24" width="5.140625" style="4" bestFit="1" customWidth="1"/>
    <col min="25" max="43" width="2.7109375" style="4"/>
    <col min="44" max="44" width="7.42578125" style="44" hidden="1" customWidth="1"/>
    <col min="45" max="16384" width="2.7109375" style="4"/>
  </cols>
  <sheetData>
    <row r="1" spans="1:44" s="1" customFormat="1" ht="30" customHeight="1" x14ac:dyDescent="0.25">
      <c r="A1" s="52" t="s">
        <v>28</v>
      </c>
      <c r="B1" s="52"/>
      <c r="C1" s="52"/>
      <c r="D1" s="52"/>
      <c r="E1" s="52"/>
      <c r="F1" s="56">
        <f ca="1">TODAY()</f>
        <v>46157</v>
      </c>
      <c r="G1" s="56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AR1" s="43">
        <v>0.33</v>
      </c>
    </row>
    <row r="2" spans="1:44" s="1" customFormat="1" ht="30" customHeight="1" x14ac:dyDescent="0.25">
      <c r="A2" s="52" t="s">
        <v>29</v>
      </c>
      <c r="B2" s="52"/>
      <c r="C2" s="52"/>
      <c r="D2" s="52"/>
      <c r="E2" s="52"/>
      <c r="F2" s="53" t="s">
        <v>30</v>
      </c>
      <c r="G2" s="53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"/>
      <c r="AR2" s="43">
        <v>0.4</v>
      </c>
    </row>
    <row r="3" spans="1:44" s="1" customFormat="1" ht="30" customHeight="1" x14ac:dyDescent="0.25">
      <c r="A3" s="57" t="s">
        <v>57</v>
      </c>
      <c r="B3" s="57"/>
      <c r="C3" s="57"/>
      <c r="D3" s="57"/>
      <c r="E3" s="57"/>
      <c r="F3" s="59">
        <v>8000</v>
      </c>
      <c r="G3" s="59"/>
      <c r="H3" s="20"/>
      <c r="I3" s="21"/>
      <c r="J3" s="21"/>
      <c r="K3" s="21"/>
      <c r="L3" s="21"/>
      <c r="M3" s="21"/>
      <c r="N3" s="21"/>
      <c r="O3" s="21"/>
      <c r="P3" s="21"/>
      <c r="Q3" s="21"/>
      <c r="R3" s="21"/>
      <c r="S3" s="2"/>
      <c r="AR3" s="43">
        <v>0.5</v>
      </c>
    </row>
    <row r="4" spans="1:44" s="1" customFormat="1" ht="30" hidden="1" customHeight="1" x14ac:dyDescent="0.25">
      <c r="A4" s="57"/>
      <c r="B4" s="57"/>
      <c r="C4" s="57"/>
      <c r="D4" s="57"/>
      <c r="E4" s="57"/>
      <c r="F4" s="60" t="s">
        <v>42</v>
      </c>
      <c r="G4" s="61"/>
      <c r="H4" s="20"/>
      <c r="I4" s="21"/>
      <c r="J4" s="21"/>
      <c r="K4" s="21"/>
      <c r="L4" s="21"/>
      <c r="M4" s="23"/>
      <c r="N4" s="23"/>
      <c r="O4" s="23"/>
      <c r="P4" s="23"/>
      <c r="Q4" s="23"/>
      <c r="R4" s="23"/>
      <c r="S4" s="2"/>
      <c r="AR4" s="43">
        <v>0.7</v>
      </c>
    </row>
    <row r="5" spans="1:44" s="1" customFormat="1" ht="30" customHeight="1" x14ac:dyDescent="0.25">
      <c r="A5" s="52" t="s">
        <v>31</v>
      </c>
      <c r="B5" s="52"/>
      <c r="C5" s="52"/>
      <c r="D5" s="52"/>
      <c r="E5" s="52"/>
      <c r="F5" s="58">
        <v>1</v>
      </c>
      <c r="G5" s="58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AR5" s="43">
        <v>1</v>
      </c>
    </row>
    <row r="6" spans="1:44" s="1" customFormat="1" ht="30" customHeight="1" x14ac:dyDescent="0.25">
      <c r="A6" s="52" t="s">
        <v>43</v>
      </c>
      <c r="B6" s="52"/>
      <c r="C6" s="52"/>
      <c r="D6" s="52"/>
      <c r="E6" s="52"/>
      <c r="F6" s="55">
        <v>26</v>
      </c>
      <c r="G6" s="55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AR6" s="43"/>
    </row>
    <row r="7" spans="1:44" s="1" customFormat="1" ht="30" customHeight="1" x14ac:dyDescent="0.25">
      <c r="A7" s="52" t="s">
        <v>32</v>
      </c>
      <c r="B7" s="52"/>
      <c r="C7" s="52"/>
      <c r="D7" s="52"/>
      <c r="E7" s="52"/>
      <c r="F7" s="55">
        <f>365*F5</f>
        <v>365</v>
      </c>
      <c r="G7" s="55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"/>
      <c r="AR7" s="43"/>
    </row>
    <row r="8" spans="1:44" s="1" customFormat="1" ht="30" customHeight="1" x14ac:dyDescent="0.25">
      <c r="A8" s="52" t="s">
        <v>51</v>
      </c>
      <c r="B8" s="52"/>
      <c r="C8" s="52"/>
      <c r="D8" s="52"/>
      <c r="E8" s="52"/>
      <c r="F8" s="55">
        <f ca="1">Q51</f>
        <v>2945.0243186950688</v>
      </c>
      <c r="G8" s="55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"/>
      <c r="AR8" s="43"/>
    </row>
    <row r="9" spans="1:44" s="1" customFormat="1" ht="30" customHeight="1" x14ac:dyDescent="0.25">
      <c r="A9" s="52" t="s">
        <v>52</v>
      </c>
      <c r="B9" s="52"/>
      <c r="C9" s="52"/>
      <c r="D9" s="52"/>
      <c r="E9" s="52"/>
      <c r="F9" s="54">
        <f>F51</f>
        <v>22118.422667136907</v>
      </c>
      <c r="G9" s="54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"/>
      <c r="AR9" s="43"/>
    </row>
    <row r="10" spans="1:44" s="1" customFormat="1" ht="69.599999999999994" customHeight="1" x14ac:dyDescent="0.25">
      <c r="A10" s="52" t="s">
        <v>53</v>
      </c>
      <c r="B10" s="52"/>
      <c r="C10" s="52"/>
      <c r="D10" s="52"/>
      <c r="E10" s="52"/>
      <c r="F10" s="54">
        <f>R51</f>
        <v>30118.422667136922</v>
      </c>
      <c r="G10" s="54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"/>
      <c r="AR10" s="43"/>
    </row>
    <row r="11" spans="1:44" s="1" customFormat="1" ht="30" customHeight="1" x14ac:dyDescent="0.25">
      <c r="A11" s="52" t="s">
        <v>54</v>
      </c>
      <c r="B11" s="52"/>
      <c r="C11" s="52"/>
      <c r="D11" s="52"/>
      <c r="E11" s="52"/>
      <c r="F11" s="54">
        <f>D25</f>
        <v>1158.4000000000001</v>
      </c>
      <c r="G11" s="54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"/>
      <c r="AR11" s="43"/>
    </row>
    <row r="12" spans="1:44" ht="30" customHeight="1" x14ac:dyDescent="0.25">
      <c r="A12" s="52" t="s">
        <v>33</v>
      </c>
      <c r="B12" s="52"/>
      <c r="C12" s="52"/>
      <c r="D12" s="52"/>
      <c r="E12" s="52"/>
      <c r="F12" s="53" t="s">
        <v>34</v>
      </c>
      <c r="G12" s="53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3"/>
    </row>
    <row r="13" spans="1:44" s="5" customFormat="1" ht="30" customHeight="1" x14ac:dyDescent="0.25">
      <c r="A13" s="52" t="s">
        <v>35</v>
      </c>
      <c r="B13" s="52"/>
      <c r="C13" s="52"/>
      <c r="D13" s="52"/>
      <c r="E13" s="52"/>
      <c r="F13" s="53" t="s">
        <v>36</v>
      </c>
      <c r="G13" s="53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"/>
      <c r="AR13" s="45"/>
    </row>
    <row r="14" spans="1:44" s="5" customFormat="1" ht="30" customHeight="1" x14ac:dyDescent="0.25">
      <c r="A14" s="52" t="s">
        <v>37</v>
      </c>
      <c r="B14" s="52"/>
      <c r="C14" s="52"/>
      <c r="D14" s="52"/>
      <c r="E14" s="52"/>
      <c r="F14" s="53" t="s">
        <v>36</v>
      </c>
      <c r="G14" s="53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"/>
      <c r="AR14" s="45"/>
    </row>
    <row r="15" spans="1:44" s="5" customFormat="1" ht="30" customHeight="1" x14ac:dyDescent="0.25">
      <c r="A15" s="52" t="s">
        <v>38</v>
      </c>
      <c r="B15" s="52"/>
      <c r="C15" s="52"/>
      <c r="D15" s="52"/>
      <c r="E15" s="52"/>
      <c r="F15" s="53" t="s">
        <v>36</v>
      </c>
      <c r="G15" s="53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"/>
      <c r="X15" s="6"/>
      <c r="AR15" s="45"/>
    </row>
    <row r="16" spans="1:44" s="5" customFormat="1" ht="42" customHeight="1" x14ac:dyDescent="0.25">
      <c r="A16" s="52" t="s">
        <v>55</v>
      </c>
      <c r="B16" s="52"/>
      <c r="C16" s="52"/>
      <c r="D16" s="52"/>
      <c r="E16" s="52"/>
      <c r="F16" s="53" t="s">
        <v>56</v>
      </c>
      <c r="G16" s="5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"/>
      <c r="AR16" s="45"/>
    </row>
    <row r="17" spans="1:44" ht="8.4" customHeight="1" x14ac:dyDescent="0.25">
      <c r="A17" s="6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3"/>
    </row>
    <row r="18" spans="1:44" ht="18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3"/>
    </row>
    <row r="19" spans="1:44" ht="12.75" customHeight="1" x14ac:dyDescent="0.25">
      <c r="A19" s="63" t="s">
        <v>1</v>
      </c>
      <c r="B19" s="66" t="s">
        <v>2</v>
      </c>
      <c r="C19" s="66" t="s">
        <v>3</v>
      </c>
      <c r="D19" s="66" t="s">
        <v>4</v>
      </c>
      <c r="E19" s="69" t="s">
        <v>5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6" t="s">
        <v>6</v>
      </c>
      <c r="R19" s="66" t="s">
        <v>7</v>
      </c>
      <c r="S19" s="3"/>
    </row>
    <row r="20" spans="1:44" ht="29.25" customHeight="1" x14ac:dyDescent="0.25">
      <c r="A20" s="64"/>
      <c r="B20" s="67"/>
      <c r="C20" s="67"/>
      <c r="D20" s="67"/>
      <c r="E20" s="66" t="s">
        <v>8</v>
      </c>
      <c r="F20" s="66" t="s">
        <v>9</v>
      </c>
      <c r="G20" s="69" t="s">
        <v>10</v>
      </c>
      <c r="H20" s="69"/>
      <c r="I20" s="69"/>
      <c r="J20" s="69"/>
      <c r="K20" s="69"/>
      <c r="L20" s="69"/>
      <c r="M20" s="69"/>
      <c r="N20" s="69"/>
      <c r="O20" s="69"/>
      <c r="P20" s="69"/>
      <c r="Q20" s="67"/>
      <c r="R20" s="67"/>
      <c r="S20" s="3"/>
    </row>
    <row r="21" spans="1:44" s="5" customFormat="1" ht="74.25" customHeight="1" x14ac:dyDescent="0.25">
      <c r="A21" s="64"/>
      <c r="B21" s="67"/>
      <c r="C21" s="67"/>
      <c r="D21" s="67"/>
      <c r="E21" s="67"/>
      <c r="F21" s="67"/>
      <c r="G21" s="69" t="s">
        <v>11</v>
      </c>
      <c r="H21" s="69"/>
      <c r="I21" s="69"/>
      <c r="J21" s="69" t="s">
        <v>12</v>
      </c>
      <c r="K21" s="69"/>
      <c r="L21" s="69" t="s">
        <v>13</v>
      </c>
      <c r="M21" s="69"/>
      <c r="N21" s="69"/>
      <c r="O21" s="69"/>
      <c r="P21" s="69"/>
      <c r="Q21" s="67"/>
      <c r="R21" s="67"/>
      <c r="S21" s="2"/>
      <c r="AR21" s="45"/>
    </row>
    <row r="22" spans="1:44" ht="184.5" customHeight="1" x14ac:dyDescent="0.25">
      <c r="A22" s="65"/>
      <c r="B22" s="68"/>
      <c r="C22" s="68"/>
      <c r="D22" s="68"/>
      <c r="E22" s="68"/>
      <c r="F22" s="68"/>
      <c r="G22" s="25" t="s">
        <v>14</v>
      </c>
      <c r="H22" s="25" t="s">
        <v>15</v>
      </c>
      <c r="I22" s="25" t="s">
        <v>16</v>
      </c>
      <c r="J22" s="25" t="s">
        <v>17</v>
      </c>
      <c r="K22" s="25" t="s">
        <v>18</v>
      </c>
      <c r="L22" s="25" t="s">
        <v>19</v>
      </c>
      <c r="M22" s="25" t="s">
        <v>20</v>
      </c>
      <c r="N22" s="25" t="s">
        <v>21</v>
      </c>
      <c r="O22" s="25" t="s">
        <v>22</v>
      </c>
      <c r="P22" s="25" t="s">
        <v>23</v>
      </c>
      <c r="Q22" s="68"/>
      <c r="R22" s="68"/>
      <c r="S22" s="3"/>
    </row>
    <row r="23" spans="1:44" ht="20.100000000000001" customHeight="1" x14ac:dyDescent="0.25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  <c r="L23" s="26">
        <v>12</v>
      </c>
      <c r="M23" s="26">
        <v>13</v>
      </c>
      <c r="N23" s="26">
        <v>14</v>
      </c>
      <c r="O23" s="26">
        <v>15</v>
      </c>
      <c r="P23" s="26">
        <v>16</v>
      </c>
      <c r="Q23" s="26">
        <v>17</v>
      </c>
      <c r="R23" s="26">
        <v>18</v>
      </c>
      <c r="S23" s="3"/>
    </row>
    <row r="24" spans="1:44" ht="20.100000000000001" customHeight="1" x14ac:dyDescent="0.25">
      <c r="A24" s="27"/>
      <c r="B24" s="28">
        <f ca="1">F1</f>
        <v>46157</v>
      </c>
      <c r="C24" s="29"/>
      <c r="D24" s="29">
        <f>F3*(-1)</f>
        <v>-8000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30" t="s">
        <v>24</v>
      </c>
      <c r="R24" s="30" t="s">
        <v>24</v>
      </c>
      <c r="S24" s="3"/>
      <c r="X24" s="7"/>
    </row>
    <row r="25" spans="1:44" ht="20.100000000000001" customHeight="1" x14ac:dyDescent="0.25">
      <c r="A25" s="31">
        <v>1</v>
      </c>
      <c r="B25" s="32">
        <f ca="1">B24+14</f>
        <v>46171</v>
      </c>
      <c r="C25" s="29">
        <v>14</v>
      </c>
      <c r="D25" s="33">
        <f>-1*ROUND(D24*((C25/100*F5)+((C25/100*F5)/(POWER(1+(C25/100*F5),F6)-1))),2)</f>
        <v>1158.4000000000001</v>
      </c>
      <c r="E25" s="33">
        <f>D25-F25</f>
        <v>38.400000000000091</v>
      </c>
      <c r="F25" s="33">
        <f>-1*D24/100*(C25*F5)</f>
        <v>1120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3" t="s">
        <v>24</v>
      </c>
      <c r="R25" s="33" t="s">
        <v>24</v>
      </c>
      <c r="S25" s="3"/>
    </row>
    <row r="26" spans="1:44" ht="20.100000000000001" customHeight="1" x14ac:dyDescent="0.25">
      <c r="A26" s="27">
        <v>2</v>
      </c>
      <c r="B26" s="32">
        <f ca="1">B25+14</f>
        <v>46185</v>
      </c>
      <c r="C26" s="29">
        <v>14</v>
      </c>
      <c r="D26" s="34">
        <f>D25</f>
        <v>1158.4000000000001</v>
      </c>
      <c r="E26" s="33">
        <f>D26-F26</f>
        <v>43.776000000000067</v>
      </c>
      <c r="F26" s="34">
        <f>((F25/(C25*F5)*100)-E25)/100*(C25*F5)</f>
        <v>1114.624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3" t="s">
        <v>24</v>
      </c>
      <c r="R26" s="33" t="s">
        <v>24</v>
      </c>
      <c r="S26" s="3"/>
    </row>
    <row r="27" spans="1:44" ht="20.100000000000001" customHeight="1" x14ac:dyDescent="0.25">
      <c r="A27" s="31">
        <v>3</v>
      </c>
      <c r="B27" s="32">
        <f t="shared" ref="B27:B49" ca="1" si="0">B26+14</f>
        <v>46199</v>
      </c>
      <c r="C27" s="29">
        <v>14</v>
      </c>
      <c r="D27" s="34">
        <f t="shared" ref="D27:D49" si="1">D26</f>
        <v>1158.4000000000001</v>
      </c>
      <c r="E27" s="33">
        <f t="shared" ref="E27:E49" si="2">D27-F27</f>
        <v>49.904639999999972</v>
      </c>
      <c r="F27" s="34">
        <f>((F26/(C25*F5)*100)-E26)/100*(C25*F5)</f>
        <v>1108.4953600000001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3" t="s">
        <v>24</v>
      </c>
      <c r="R27" s="33" t="s">
        <v>24</v>
      </c>
      <c r="S27" s="3"/>
    </row>
    <row r="28" spans="1:44" ht="20.100000000000001" customHeight="1" x14ac:dyDescent="0.25">
      <c r="A28" s="31">
        <v>4</v>
      </c>
      <c r="B28" s="32">
        <f t="shared" ca="1" si="0"/>
        <v>46213</v>
      </c>
      <c r="C28" s="29">
        <v>14</v>
      </c>
      <c r="D28" s="34">
        <f t="shared" si="1"/>
        <v>1158.4000000000001</v>
      </c>
      <c r="E28" s="33">
        <f t="shared" si="2"/>
        <v>56.891289599999936</v>
      </c>
      <c r="F28" s="34">
        <f>((F27/(C25*F5)*100)-E27)/100*(C25*F5)</f>
        <v>1101.5087104000002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3" t="s">
        <v>24</v>
      </c>
      <c r="R28" s="33" t="s">
        <v>24</v>
      </c>
      <c r="S28" s="3"/>
    </row>
    <row r="29" spans="1:44" ht="20.100000000000001" customHeight="1" x14ac:dyDescent="0.25">
      <c r="A29" s="27">
        <v>5</v>
      </c>
      <c r="B29" s="32">
        <f t="shared" ca="1" si="0"/>
        <v>46227</v>
      </c>
      <c r="C29" s="29">
        <v>14</v>
      </c>
      <c r="D29" s="34">
        <f t="shared" si="1"/>
        <v>1158.4000000000001</v>
      </c>
      <c r="E29" s="33">
        <f t="shared" si="2"/>
        <v>64.856070144000114</v>
      </c>
      <c r="F29" s="34">
        <f>((F28/(C25*F5)*100)-E28)/100*(C25*F5)</f>
        <v>1093.543929856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3" t="s">
        <v>24</v>
      </c>
      <c r="R29" s="33" t="s">
        <v>24</v>
      </c>
      <c r="S29" s="3"/>
    </row>
    <row r="30" spans="1:44" s="5" customFormat="1" ht="20.100000000000001" customHeight="1" x14ac:dyDescent="0.25">
      <c r="A30" s="31">
        <v>6</v>
      </c>
      <c r="B30" s="32">
        <f t="shared" ca="1" si="0"/>
        <v>46241</v>
      </c>
      <c r="C30" s="29">
        <v>14</v>
      </c>
      <c r="D30" s="34">
        <f t="shared" si="1"/>
        <v>1158.4000000000001</v>
      </c>
      <c r="E30" s="33">
        <f t="shared" si="2"/>
        <v>73.935919964160121</v>
      </c>
      <c r="F30" s="34">
        <f>((F29/(C25*F5)*100)-E29)/100*(C25*F5)</f>
        <v>1084.46408003584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 t="s">
        <v>24</v>
      </c>
      <c r="R30" s="33" t="s">
        <v>24</v>
      </c>
      <c r="S30" s="2"/>
      <c r="AR30" s="45"/>
    </row>
    <row r="31" spans="1:44" s="5" customFormat="1" ht="20.100000000000001" customHeight="1" x14ac:dyDescent="0.25">
      <c r="A31" s="31">
        <v>7</v>
      </c>
      <c r="B31" s="32">
        <f t="shared" ca="1" si="0"/>
        <v>46255</v>
      </c>
      <c r="C31" s="29">
        <v>14</v>
      </c>
      <c r="D31" s="34">
        <f t="shared" si="1"/>
        <v>1158.4000000000001</v>
      </c>
      <c r="E31" s="33">
        <f t="shared" si="2"/>
        <v>84.28694875914266</v>
      </c>
      <c r="F31" s="34">
        <f>((F30/(C25*F5)*100)-E30)/100*(C25*F5)</f>
        <v>1074.1130512408574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3" t="s">
        <v>24</v>
      </c>
      <c r="R31" s="33" t="s">
        <v>24</v>
      </c>
      <c r="S31" s="2"/>
      <c r="AR31" s="45"/>
    </row>
    <row r="32" spans="1:44" s="5" customFormat="1" ht="20.100000000000001" customHeight="1" x14ac:dyDescent="0.25">
      <c r="A32" s="27">
        <v>8</v>
      </c>
      <c r="B32" s="32">
        <f t="shared" ca="1" si="0"/>
        <v>46269</v>
      </c>
      <c r="C32" s="29">
        <v>14</v>
      </c>
      <c r="D32" s="34">
        <f t="shared" si="1"/>
        <v>1158.4000000000001</v>
      </c>
      <c r="E32" s="33">
        <f t="shared" si="2"/>
        <v>96.087121585422437</v>
      </c>
      <c r="F32" s="34">
        <f>((F31/(C25*F5)*100)-E31)/100*(C25*F5)</f>
        <v>1062.3128784145777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3" t="s">
        <v>24</v>
      </c>
      <c r="R32" s="33" t="s">
        <v>24</v>
      </c>
      <c r="S32" s="2"/>
      <c r="AR32" s="45"/>
    </row>
    <row r="33" spans="1:44" s="5" customFormat="1" ht="20.100000000000001" customHeight="1" x14ac:dyDescent="0.25">
      <c r="A33" s="31">
        <v>9</v>
      </c>
      <c r="B33" s="32">
        <f t="shared" ca="1" si="0"/>
        <v>46283</v>
      </c>
      <c r="C33" s="29">
        <v>14</v>
      </c>
      <c r="D33" s="34">
        <f t="shared" si="1"/>
        <v>1158.4000000000001</v>
      </c>
      <c r="E33" s="33">
        <f t="shared" si="2"/>
        <v>109.53931860738135</v>
      </c>
      <c r="F33" s="34">
        <f>((F32/(C25*F5)*100)-E32)/100*(C25*F5)</f>
        <v>1048.8606813926187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3" t="s">
        <v>24</v>
      </c>
      <c r="R33" s="33" t="s">
        <v>24</v>
      </c>
      <c r="S33" s="2"/>
      <c r="AR33" s="45"/>
    </row>
    <row r="34" spans="1:44" s="5" customFormat="1" ht="20.100000000000001" customHeight="1" x14ac:dyDescent="0.25">
      <c r="A34" s="31">
        <v>10</v>
      </c>
      <c r="B34" s="32">
        <f t="shared" ca="1" si="0"/>
        <v>46297</v>
      </c>
      <c r="C34" s="29">
        <v>14</v>
      </c>
      <c r="D34" s="34">
        <f t="shared" si="1"/>
        <v>1158.4000000000001</v>
      </c>
      <c r="E34" s="33">
        <f t="shared" si="2"/>
        <v>124.87482321241464</v>
      </c>
      <c r="F34" s="34">
        <f>((F33/(C25*F5)*100)-E33)/100*(C25*F5)</f>
        <v>1033.5251767875855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3" t="s">
        <v>24</v>
      </c>
      <c r="R34" s="33" t="s">
        <v>24</v>
      </c>
      <c r="S34" s="2"/>
      <c r="AR34" s="45"/>
    </row>
    <row r="35" spans="1:44" s="5" customFormat="1" ht="20.100000000000001" customHeight="1" x14ac:dyDescent="0.25">
      <c r="A35" s="27">
        <v>11</v>
      </c>
      <c r="B35" s="32">
        <f t="shared" ca="1" si="0"/>
        <v>46311</v>
      </c>
      <c r="C35" s="29">
        <v>14</v>
      </c>
      <c r="D35" s="34">
        <f t="shared" si="1"/>
        <v>1158.4000000000001</v>
      </c>
      <c r="E35" s="33">
        <f t="shared" si="2"/>
        <v>142.3572984621527</v>
      </c>
      <c r="F35" s="34">
        <f>((F34/(C25*F5)*100)-E34)/100*(C25*F5)</f>
        <v>1016.0427015378474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3" t="s">
        <v>24</v>
      </c>
      <c r="R35" s="33" t="s">
        <v>24</v>
      </c>
      <c r="S35" s="2"/>
      <c r="AR35" s="45"/>
    </row>
    <row r="36" spans="1:44" s="5" customFormat="1" ht="20.100000000000001" customHeight="1" x14ac:dyDescent="0.25">
      <c r="A36" s="31">
        <v>12</v>
      </c>
      <c r="B36" s="32">
        <f t="shared" ca="1" si="0"/>
        <v>46325</v>
      </c>
      <c r="C36" s="29">
        <v>14</v>
      </c>
      <c r="D36" s="34">
        <f t="shared" si="1"/>
        <v>1158.4000000000001</v>
      </c>
      <c r="E36" s="33">
        <f t="shared" si="2"/>
        <v>162.28732024685394</v>
      </c>
      <c r="F36" s="34">
        <f>((F35/(C25*F5)*100)-E35)/100*(C25*F5)</f>
        <v>996.11267975314615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3" t="s">
        <v>24</v>
      </c>
      <c r="R36" s="33" t="s">
        <v>24</v>
      </c>
      <c r="S36" s="2"/>
      <c r="AR36" s="45"/>
    </row>
    <row r="37" spans="1:44" s="5" customFormat="1" ht="20.100000000000001" customHeight="1" x14ac:dyDescent="0.25">
      <c r="A37" s="31">
        <v>13</v>
      </c>
      <c r="B37" s="32">
        <f t="shared" ca="1" si="0"/>
        <v>46339</v>
      </c>
      <c r="C37" s="29">
        <v>14</v>
      </c>
      <c r="D37" s="34">
        <f t="shared" si="1"/>
        <v>1158.4000000000001</v>
      </c>
      <c r="E37" s="33">
        <f t="shared" si="2"/>
        <v>185.00754508141347</v>
      </c>
      <c r="F37" s="34">
        <f>((F36/(C25*F5)*100)-E36)/100*(C25*F5)</f>
        <v>973.39245491858662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3" t="s">
        <v>24</v>
      </c>
      <c r="R37" s="33" t="s">
        <v>24</v>
      </c>
      <c r="S37" s="2"/>
      <c r="AR37" s="45"/>
    </row>
    <row r="38" spans="1:44" s="5" customFormat="1" ht="20.100000000000001" customHeight="1" x14ac:dyDescent="0.25">
      <c r="A38" s="27">
        <v>14</v>
      </c>
      <c r="B38" s="32">
        <f t="shared" ca="1" si="0"/>
        <v>46353</v>
      </c>
      <c r="C38" s="29">
        <v>14</v>
      </c>
      <c r="D38" s="34">
        <f t="shared" si="1"/>
        <v>1158.4000000000001</v>
      </c>
      <c r="E38" s="33">
        <f t="shared" si="2"/>
        <v>210.90860139281153</v>
      </c>
      <c r="F38" s="34">
        <f>((F37/(C25*F5)*100)-E37)/100*(C25*F5)</f>
        <v>947.49139860718856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3" t="s">
        <v>24</v>
      </c>
      <c r="R38" s="33" t="s">
        <v>24</v>
      </c>
      <c r="S38" s="2"/>
      <c r="AR38" s="45"/>
    </row>
    <row r="39" spans="1:44" s="5" customFormat="1" ht="20.100000000000001" customHeight="1" x14ac:dyDescent="0.25">
      <c r="A39" s="31">
        <v>15</v>
      </c>
      <c r="B39" s="32">
        <f t="shared" ca="1" si="0"/>
        <v>46367</v>
      </c>
      <c r="C39" s="29">
        <v>14</v>
      </c>
      <c r="D39" s="34">
        <f t="shared" si="1"/>
        <v>1158.4000000000001</v>
      </c>
      <c r="E39" s="33">
        <f t="shared" si="2"/>
        <v>240.43580558780525</v>
      </c>
      <c r="F39" s="34">
        <f>((F38/(C25*F5)*100)-E38)/100*(C25*F5)</f>
        <v>917.96419441219484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3" t="s">
        <v>24</v>
      </c>
      <c r="R39" s="33" t="s">
        <v>24</v>
      </c>
      <c r="S39" s="2"/>
      <c r="AR39" s="45"/>
    </row>
    <row r="40" spans="1:44" s="5" customFormat="1" ht="20.100000000000001" customHeight="1" x14ac:dyDescent="0.25">
      <c r="A40" s="31">
        <v>16</v>
      </c>
      <c r="B40" s="32">
        <f t="shared" ca="1" si="0"/>
        <v>46381</v>
      </c>
      <c r="C40" s="29">
        <v>14</v>
      </c>
      <c r="D40" s="34">
        <f t="shared" si="1"/>
        <v>1158.4000000000001</v>
      </c>
      <c r="E40" s="33">
        <f t="shared" si="2"/>
        <v>274.09681837009805</v>
      </c>
      <c r="F40" s="34">
        <f>((F39/(C25*F5)*100)-E39)/100*(C25*F5)</f>
        <v>884.30318162990204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3" t="s">
        <v>24</v>
      </c>
      <c r="R40" s="33" t="s">
        <v>24</v>
      </c>
      <c r="S40" s="2"/>
      <c r="AR40" s="45"/>
    </row>
    <row r="41" spans="1:44" ht="20.100000000000001" customHeight="1" x14ac:dyDescent="0.25">
      <c r="A41" s="27">
        <v>17</v>
      </c>
      <c r="B41" s="32">
        <f t="shared" ca="1" si="0"/>
        <v>46395</v>
      </c>
      <c r="C41" s="29">
        <v>14</v>
      </c>
      <c r="D41" s="34">
        <f t="shared" si="1"/>
        <v>1158.4000000000001</v>
      </c>
      <c r="E41" s="33">
        <f t="shared" si="2"/>
        <v>312.47037294191171</v>
      </c>
      <c r="F41" s="34">
        <f>((F40/(C25*F5)*100)-E40)/100*(C25*F5)</f>
        <v>845.92962705808839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3" t="s">
        <v>24</v>
      </c>
      <c r="R41" s="33" t="s">
        <v>24</v>
      </c>
      <c r="S41" s="3"/>
    </row>
    <row r="42" spans="1:44" ht="20.100000000000001" customHeight="1" x14ac:dyDescent="0.25">
      <c r="A42" s="31">
        <v>18</v>
      </c>
      <c r="B42" s="32">
        <f t="shared" ca="1" si="0"/>
        <v>46409</v>
      </c>
      <c r="C42" s="29">
        <v>14</v>
      </c>
      <c r="D42" s="34">
        <f t="shared" si="1"/>
        <v>1158.4000000000001</v>
      </c>
      <c r="E42" s="33">
        <f t="shared" si="2"/>
        <v>356.21622515377931</v>
      </c>
      <c r="F42" s="34">
        <f>((F41/(C25*F5)*100)-E41)/100*(C25*F5)</f>
        <v>802.18377484622079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3" t="s">
        <v>24</v>
      </c>
      <c r="R42" s="33" t="s">
        <v>24</v>
      </c>
      <c r="S42" s="3"/>
    </row>
    <row r="43" spans="1:44" ht="20.100000000000001" customHeight="1" x14ac:dyDescent="0.25">
      <c r="A43" s="31">
        <v>19</v>
      </c>
      <c r="B43" s="32">
        <f t="shared" ca="1" si="0"/>
        <v>46423</v>
      </c>
      <c r="C43" s="29">
        <v>14</v>
      </c>
      <c r="D43" s="34">
        <f t="shared" si="1"/>
        <v>1158.4000000000001</v>
      </c>
      <c r="E43" s="33">
        <f t="shared" si="2"/>
        <v>406.08649667530847</v>
      </c>
      <c r="F43" s="34">
        <f>((F42/(C25*F5)*100)-E42)/100*(C25*F5)</f>
        <v>752.31350332469162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3" t="s">
        <v>24</v>
      </c>
      <c r="R43" s="33" t="s">
        <v>24</v>
      </c>
      <c r="S43" s="3"/>
    </row>
    <row r="44" spans="1:44" ht="20.100000000000001" customHeight="1" x14ac:dyDescent="0.25">
      <c r="A44" s="27">
        <v>20</v>
      </c>
      <c r="B44" s="32">
        <f t="shared" ca="1" si="0"/>
        <v>46437</v>
      </c>
      <c r="C44" s="29">
        <v>14</v>
      </c>
      <c r="D44" s="34">
        <f t="shared" si="1"/>
        <v>1158.4000000000001</v>
      </c>
      <c r="E44" s="33">
        <f t="shared" si="2"/>
        <v>462.93860620985163</v>
      </c>
      <c r="F44" s="34">
        <f>((F43/(C25*F5)*100)-E43)/100*(C25*F5)</f>
        <v>695.46139379014846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3" t="s">
        <v>24</v>
      </c>
      <c r="R44" s="33" t="s">
        <v>24</v>
      </c>
      <c r="S44" s="3"/>
    </row>
    <row r="45" spans="1:44" ht="20.100000000000001" customHeight="1" x14ac:dyDescent="0.25">
      <c r="A45" s="31">
        <v>21</v>
      </c>
      <c r="B45" s="32">
        <f t="shared" ca="1" si="0"/>
        <v>46451</v>
      </c>
      <c r="C45" s="29">
        <v>14</v>
      </c>
      <c r="D45" s="34">
        <f t="shared" si="1"/>
        <v>1158.4000000000001</v>
      </c>
      <c r="E45" s="33">
        <f t="shared" si="2"/>
        <v>527.75001107923106</v>
      </c>
      <c r="F45" s="34">
        <f>((F44/(C25*F5)*100)-E44)/100*(C25*F5)</f>
        <v>630.64998892076903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3" t="s">
        <v>24</v>
      </c>
      <c r="R45" s="33" t="s">
        <v>24</v>
      </c>
      <c r="S45" s="3"/>
    </row>
    <row r="46" spans="1:44" ht="20.100000000000001" customHeight="1" x14ac:dyDescent="0.25">
      <c r="A46" s="31">
        <v>22</v>
      </c>
      <c r="B46" s="32">
        <f t="shared" ca="1" si="0"/>
        <v>46465</v>
      </c>
      <c r="C46" s="29">
        <v>14</v>
      </c>
      <c r="D46" s="34">
        <f t="shared" si="1"/>
        <v>1158.4000000000001</v>
      </c>
      <c r="E46" s="33">
        <f t="shared" si="2"/>
        <v>601.63501263032333</v>
      </c>
      <c r="F46" s="34">
        <f>((F45/(C25*F5)*100)-E45)/100*(C25*F5)</f>
        <v>556.76498736967676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3" t="s">
        <v>24</v>
      </c>
      <c r="R46" s="33" t="s">
        <v>24</v>
      </c>
      <c r="S46" s="3"/>
    </row>
    <row r="47" spans="1:44" ht="20.100000000000001" customHeight="1" x14ac:dyDescent="0.25">
      <c r="A47" s="27">
        <v>23</v>
      </c>
      <c r="B47" s="32">
        <f t="shared" ca="1" si="0"/>
        <v>46479</v>
      </c>
      <c r="C47" s="29">
        <v>14</v>
      </c>
      <c r="D47" s="34">
        <f t="shared" si="1"/>
        <v>1158.4000000000001</v>
      </c>
      <c r="E47" s="33">
        <f t="shared" si="2"/>
        <v>685.86391439856857</v>
      </c>
      <c r="F47" s="34">
        <f>((F46/(C25*F5)*100)-E46)/100*(C25*F5)</f>
        <v>472.53608560143152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3" t="s">
        <v>24</v>
      </c>
      <c r="R47" s="33" t="s">
        <v>24</v>
      </c>
      <c r="S47" s="3"/>
    </row>
    <row r="48" spans="1:44" ht="20.100000000000001" customHeight="1" x14ac:dyDescent="0.25">
      <c r="A48" s="31">
        <v>24</v>
      </c>
      <c r="B48" s="32">
        <f t="shared" ca="1" si="0"/>
        <v>46493</v>
      </c>
      <c r="C48" s="29">
        <v>14</v>
      </c>
      <c r="D48" s="34">
        <f t="shared" si="1"/>
        <v>1158.4000000000001</v>
      </c>
      <c r="E48" s="33">
        <f t="shared" si="2"/>
        <v>781.88486241436817</v>
      </c>
      <c r="F48" s="34">
        <f>((F47/(C25*F5)*100)-E47)/100*(C25*F5)</f>
        <v>376.51513758563186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3" t="s">
        <v>24</v>
      </c>
      <c r="R48" s="33" t="s">
        <v>24</v>
      </c>
      <c r="S48" s="3"/>
    </row>
    <row r="49" spans="1:19" ht="20.100000000000001" customHeight="1" x14ac:dyDescent="0.25">
      <c r="A49" s="31">
        <v>25</v>
      </c>
      <c r="B49" s="32">
        <f t="shared" ca="1" si="0"/>
        <v>46507</v>
      </c>
      <c r="C49" s="29">
        <v>14</v>
      </c>
      <c r="D49" s="34">
        <f t="shared" si="1"/>
        <v>1158.4000000000001</v>
      </c>
      <c r="E49" s="33">
        <f t="shared" si="2"/>
        <v>891.34874315237971</v>
      </c>
      <c r="F49" s="34">
        <f>((F48/(C25*F5)*100)-E48)/100*(C25*F5)</f>
        <v>267.05125684762032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24</v>
      </c>
      <c r="R49" s="33" t="s">
        <v>24</v>
      </c>
      <c r="S49" s="3"/>
    </row>
    <row r="50" spans="1:19" ht="20.100000000000001" customHeight="1" x14ac:dyDescent="0.25">
      <c r="A50" s="31">
        <v>26</v>
      </c>
      <c r="B50" s="32">
        <f ca="1">B49+14</f>
        <v>46521</v>
      </c>
      <c r="C50" s="29">
        <v>14</v>
      </c>
      <c r="D50" s="33">
        <f>E50+F50</f>
        <v>1158.4226671369097</v>
      </c>
      <c r="E50" s="33">
        <f>(F49*100/(C25*F5))-E49</f>
        <v>1016.1602343306226</v>
      </c>
      <c r="F50" s="33">
        <f>E50/100*(C25*F5)</f>
        <v>142.26243280628717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3" t="s">
        <v>24</v>
      </c>
      <c r="R50" s="33" t="s">
        <v>24</v>
      </c>
      <c r="S50" s="3"/>
    </row>
    <row r="51" spans="1:19" ht="37.5" customHeight="1" x14ac:dyDescent="0.25">
      <c r="A51" s="25" t="s">
        <v>25</v>
      </c>
      <c r="B51" s="35" t="s">
        <v>24</v>
      </c>
      <c r="C51" s="36">
        <f>SUM(C25:C50)</f>
        <v>364</v>
      </c>
      <c r="D51" s="37">
        <f>SUM(D25:D50)</f>
        <v>30118.422667136922</v>
      </c>
      <c r="E51" s="37">
        <f>SUM(E25:E50)</f>
        <v>8000.0000000000018</v>
      </c>
      <c r="F51" s="37">
        <f>SUM(F25:F50)</f>
        <v>22118.422667136907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4">
        <f ca="1">XIRR(D24:D50,B24:B50)*100</f>
        <v>2945.0243186950688</v>
      </c>
      <c r="R51" s="37">
        <f>D51</f>
        <v>30118.422667136922</v>
      </c>
      <c r="S51" s="3"/>
    </row>
    <row r="52" spans="1:19" ht="8.4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3"/>
    </row>
    <row r="53" spans="1:19" ht="8.4" customHeight="1" x14ac:dyDescent="0.25">
      <c r="A53" s="21"/>
      <c r="B53" s="3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3"/>
    </row>
    <row r="54" spans="1:19" ht="21.75" customHeight="1" x14ac:dyDescent="0.25">
      <c r="A54" s="70" t="s">
        <v>26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3"/>
    </row>
    <row r="55" spans="1:19" ht="72" customHeight="1" x14ac:dyDescent="0.25">
      <c r="A55" s="70" t="s">
        <v>39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3"/>
    </row>
    <row r="56" spans="1:19" ht="30.75" customHeight="1" x14ac:dyDescent="0.25">
      <c r="A56" s="70" t="s">
        <v>27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3"/>
    </row>
    <row r="57" spans="1:19" ht="27.75" customHeight="1" x14ac:dyDescent="0.25">
      <c r="A57" s="70" t="s">
        <v>40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3"/>
    </row>
    <row r="58" spans="1:19" ht="8.4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</row>
    <row r="59" spans="1:19" ht="8.4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</row>
    <row r="60" spans="1:19" ht="8.4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</row>
    <row r="61" spans="1:19" ht="8.4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3"/>
    </row>
    <row r="62" spans="1:19" ht="8.4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3"/>
    </row>
    <row r="63" spans="1:19" ht="8.4" customHeight="1" x14ac:dyDescent="0.2"/>
    <row r="64" spans="1:19" ht="8.4" customHeight="1" x14ac:dyDescent="0.2"/>
    <row r="65" ht="8.4" customHeight="1" x14ac:dyDescent="0.2"/>
    <row r="66" ht="8.4" customHeight="1" x14ac:dyDescent="0.2"/>
    <row r="67" ht="8.4" customHeight="1" x14ac:dyDescent="0.2"/>
    <row r="68" ht="8.4" customHeight="1" x14ac:dyDescent="0.2"/>
    <row r="69" ht="8.4" customHeight="1" x14ac:dyDescent="0.2"/>
    <row r="70" ht="8.4" customHeight="1" x14ac:dyDescent="0.2"/>
    <row r="71" ht="8.4" customHeight="1" x14ac:dyDescent="0.2"/>
    <row r="72" ht="8.4" customHeight="1" x14ac:dyDescent="0.2"/>
    <row r="73" ht="8.4" customHeight="1" x14ac:dyDescent="0.2"/>
    <row r="74" ht="8.4" customHeight="1" x14ac:dyDescent="0.2"/>
    <row r="75" ht="8.4" customHeight="1" x14ac:dyDescent="0.2"/>
    <row r="76" ht="8.4" customHeight="1" x14ac:dyDescent="0.2"/>
    <row r="77" ht="8.4" customHeight="1" x14ac:dyDescent="0.2"/>
    <row r="78" ht="8.4" customHeight="1" x14ac:dyDescent="0.2"/>
    <row r="79" ht="8.4" customHeight="1" x14ac:dyDescent="0.2"/>
    <row r="80" ht="8.4" customHeight="1" x14ac:dyDescent="0.2"/>
    <row r="81" ht="8.4" customHeight="1" x14ac:dyDescent="0.2"/>
    <row r="82" ht="8.4" customHeight="1" x14ac:dyDescent="0.2"/>
    <row r="83" ht="8.4" customHeight="1" x14ac:dyDescent="0.2"/>
    <row r="84" ht="8.4" customHeight="1" x14ac:dyDescent="0.2"/>
    <row r="85" ht="8.4" customHeight="1" x14ac:dyDescent="0.2"/>
    <row r="86" ht="8.4" customHeight="1" x14ac:dyDescent="0.2"/>
    <row r="87" ht="8.4" customHeight="1" x14ac:dyDescent="0.2"/>
    <row r="88" ht="8.4" customHeight="1" x14ac:dyDescent="0.2"/>
    <row r="89" ht="8.4" customHeight="1" x14ac:dyDescent="0.2"/>
    <row r="90" ht="8.4" customHeight="1" x14ac:dyDescent="0.2"/>
    <row r="91" ht="8.4" customHeight="1" x14ac:dyDescent="0.2"/>
    <row r="92" ht="8.4" customHeight="1" x14ac:dyDescent="0.2"/>
    <row r="93" ht="8.4" customHeight="1" x14ac:dyDescent="0.2"/>
    <row r="94" ht="8.4" customHeight="1" x14ac:dyDescent="0.2"/>
    <row r="95" ht="8.4" customHeight="1" x14ac:dyDescent="0.2"/>
    <row r="96" ht="8.4" customHeight="1" x14ac:dyDescent="0.2"/>
    <row r="97" ht="8.4" customHeight="1" x14ac:dyDescent="0.2"/>
    <row r="98" ht="8.4" customHeight="1" x14ac:dyDescent="0.2"/>
    <row r="99" ht="8.4" customHeight="1" x14ac:dyDescent="0.2"/>
    <row r="100" ht="8.4" customHeight="1" x14ac:dyDescent="0.2"/>
    <row r="101" ht="8.4" customHeight="1" x14ac:dyDescent="0.2"/>
    <row r="102" ht="8.4" customHeight="1" x14ac:dyDescent="0.2"/>
    <row r="103" ht="8.4" customHeight="1" x14ac:dyDescent="0.2"/>
    <row r="104" ht="8.4" customHeight="1" x14ac:dyDescent="0.2"/>
    <row r="105" ht="8.4" customHeight="1" x14ac:dyDescent="0.2"/>
    <row r="143" spans="1:18" ht="11.4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5"/>
      <c r="K143" s="9"/>
      <c r="L143" s="9"/>
      <c r="M143" s="9"/>
      <c r="N143" s="9"/>
      <c r="O143" s="9"/>
      <c r="P143" s="9"/>
      <c r="Q143" s="9"/>
      <c r="R143" s="9"/>
    </row>
    <row r="144" spans="1:18" ht="11.4" customHeight="1" x14ac:dyDescent="0.25">
      <c r="A144" s="10"/>
      <c r="B144" s="11"/>
      <c r="C144" s="11"/>
      <c r="D144" s="11"/>
      <c r="E144" s="11"/>
      <c r="F144" s="11"/>
      <c r="G144" s="11"/>
      <c r="H144" s="11"/>
      <c r="I144" s="11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ht="11.4" customHeight="1" x14ac:dyDescent="0.25">
      <c r="A145" s="10"/>
      <c r="B145" s="11"/>
      <c r="C145" s="11"/>
      <c r="D145" s="11"/>
      <c r="E145" s="11"/>
      <c r="F145" s="11"/>
      <c r="G145" s="11"/>
      <c r="H145" s="11"/>
      <c r="I145" s="11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ht="11.4" customHeight="1" x14ac:dyDescent="0.25">
      <c r="A146" s="13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ht="11.4" customHeight="1" x14ac:dyDescent="0.25">
      <c r="A147" s="13"/>
      <c r="B147" s="12"/>
      <c r="C147" s="12"/>
      <c r="D147" s="12"/>
      <c r="E147" s="12"/>
      <c r="F147" s="12"/>
      <c r="G147" s="12"/>
      <c r="H147" s="12"/>
      <c r="I147" s="12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 ht="11.4" customHeight="1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 ht="11.4" customHeight="1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 ht="11.4" customHeight="1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ht="11.4" customHeight="1" x14ac:dyDescent="0.2">
      <c r="A151" s="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1.4" customHeight="1" x14ac:dyDescent="0.25">
      <c r="A152" s="14"/>
      <c r="B152" s="14"/>
      <c r="C152" s="14"/>
      <c r="D152" s="11"/>
      <c r="E152" s="11"/>
      <c r="F152" s="16"/>
      <c r="G152" s="16"/>
      <c r="H152" s="16"/>
      <c r="I152" s="16"/>
      <c r="J152" s="17"/>
      <c r="K152" s="17"/>
      <c r="L152" s="11"/>
      <c r="M152" s="18"/>
      <c r="N152" s="18"/>
      <c r="O152" s="18"/>
      <c r="P152" s="18"/>
      <c r="Q152" s="18"/>
      <c r="R152" s="18"/>
    </row>
    <row r="153" spans="1:18" ht="11.4" customHeight="1" x14ac:dyDescent="0.25">
      <c r="A153" s="10"/>
      <c r="B153" s="15"/>
      <c r="C153" s="15"/>
      <c r="D153" s="15"/>
      <c r="E153" s="15"/>
      <c r="F153" s="15"/>
      <c r="G153" s="15"/>
      <c r="H153" s="15"/>
      <c r="I153" s="11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1.4" customHeight="1" x14ac:dyDescent="0.2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 ht="11.4" customHeight="1" x14ac:dyDescent="0.2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 ht="11.4" customHeight="1" x14ac:dyDescent="0.2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</sheetData>
  <sheetProtection password="ACD2" sheet="1" selectLockedCells="1"/>
  <mergeCells count="49">
    <mergeCell ref="A54:R54"/>
    <mergeCell ref="A55:R55"/>
    <mergeCell ref="A56:R56"/>
    <mergeCell ref="A57:R57"/>
    <mergeCell ref="F20:F22"/>
    <mergeCell ref="G20:P20"/>
    <mergeCell ref="G21:I21"/>
    <mergeCell ref="J21:K21"/>
    <mergeCell ref="L21:P21"/>
    <mergeCell ref="A17:R18"/>
    <mergeCell ref="A19:A22"/>
    <mergeCell ref="B19:B22"/>
    <mergeCell ref="C19:C22"/>
    <mergeCell ref="D19:D22"/>
    <mergeCell ref="E19:P19"/>
    <mergeCell ref="Q19:Q22"/>
    <mergeCell ref="R19:R22"/>
    <mergeCell ref="E20:E22"/>
    <mergeCell ref="F1:G1"/>
    <mergeCell ref="A2:E2"/>
    <mergeCell ref="A3:E4"/>
    <mergeCell ref="A5:E5"/>
    <mergeCell ref="A7:E7"/>
    <mergeCell ref="A1:E1"/>
    <mergeCell ref="A6:E6"/>
    <mergeCell ref="F7:G7"/>
    <mergeCell ref="F5:G5"/>
    <mergeCell ref="F3:G3"/>
    <mergeCell ref="F2:G2"/>
    <mergeCell ref="F4:G4"/>
    <mergeCell ref="F6:G6"/>
    <mergeCell ref="A8:E8"/>
    <mergeCell ref="F8:G8"/>
    <mergeCell ref="A10:E10"/>
    <mergeCell ref="F10:G10"/>
    <mergeCell ref="F12:G12"/>
    <mergeCell ref="A12:E12"/>
    <mergeCell ref="A16:E16"/>
    <mergeCell ref="F16:G16"/>
    <mergeCell ref="A11:E11"/>
    <mergeCell ref="F11:G11"/>
    <mergeCell ref="A9:E9"/>
    <mergeCell ref="F9:G9"/>
    <mergeCell ref="A13:E13"/>
    <mergeCell ref="A14:E14"/>
    <mergeCell ref="A15:E15"/>
    <mergeCell ref="F15:G15"/>
    <mergeCell ref="F14:G14"/>
    <mergeCell ref="F13:G13"/>
  </mergeCells>
  <dataValidations count="2">
    <dataValidation type="list" allowBlank="1" showInputMessage="1" showErrorMessage="1" sqref="F5:G5">
      <formula1>$AR$1:$AR$5</formula1>
    </dataValidation>
    <dataValidation type="whole" allowBlank="1" showInputMessage="1" showErrorMessage="1" sqref="F3:G3">
      <formula1>1000</formula1>
      <formula2>8647</formula2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R156"/>
  <sheetViews>
    <sheetView zoomScaleNormal="100" workbookViewId="0">
      <selection activeCell="S8" sqref="S8"/>
    </sheetView>
  </sheetViews>
  <sheetFormatPr defaultColWidth="2.7109375" defaultRowHeight="11.4" customHeight="1" x14ac:dyDescent="0.2"/>
  <cols>
    <col min="1" max="1" width="4.140625" style="1" customWidth="1"/>
    <col min="2" max="2" width="13.28515625" style="1" customWidth="1"/>
    <col min="3" max="3" width="6.7109375" style="1" customWidth="1"/>
    <col min="4" max="4" width="14.7109375" style="1" customWidth="1"/>
    <col min="5" max="5" width="13.42578125" style="1" customWidth="1"/>
    <col min="6" max="6" width="13.7109375" style="1" customWidth="1"/>
    <col min="7" max="16" width="6.85546875" style="1" customWidth="1"/>
    <col min="17" max="17" width="11.7109375" style="1" customWidth="1"/>
    <col min="18" max="18" width="14.42578125" style="1" customWidth="1"/>
    <col min="19" max="22" width="2.7109375" style="4"/>
    <col min="23" max="23" width="4.140625" style="4" bestFit="1" customWidth="1"/>
    <col min="24" max="24" width="5.140625" style="4" bestFit="1" customWidth="1"/>
    <col min="25" max="43" width="2.7109375" style="4"/>
    <col min="44" max="44" width="7.42578125" style="44" hidden="1" customWidth="1"/>
    <col min="45" max="16384" width="2.7109375" style="4"/>
  </cols>
  <sheetData>
    <row r="1" spans="1:44" s="1" customFormat="1" ht="30" customHeight="1" x14ac:dyDescent="0.25">
      <c r="A1" s="52" t="s">
        <v>28</v>
      </c>
      <c r="B1" s="52"/>
      <c r="C1" s="52"/>
      <c r="D1" s="52"/>
      <c r="E1" s="52"/>
      <c r="F1" s="56">
        <f ca="1">TODAY()</f>
        <v>46157</v>
      </c>
      <c r="G1" s="56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AR1" s="43">
        <v>0.33</v>
      </c>
    </row>
    <row r="2" spans="1:44" s="1" customFormat="1" ht="30" customHeight="1" x14ac:dyDescent="0.25">
      <c r="A2" s="52" t="s">
        <v>29</v>
      </c>
      <c r="B2" s="52"/>
      <c r="C2" s="52"/>
      <c r="D2" s="52"/>
      <c r="E2" s="52"/>
      <c r="F2" s="53" t="s">
        <v>30</v>
      </c>
      <c r="G2" s="53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"/>
      <c r="AR2" s="43">
        <v>0.4</v>
      </c>
    </row>
    <row r="3" spans="1:44" s="1" customFormat="1" ht="30" customHeight="1" x14ac:dyDescent="0.25">
      <c r="A3" s="57" t="s">
        <v>58</v>
      </c>
      <c r="B3" s="57"/>
      <c r="C3" s="57"/>
      <c r="D3" s="57"/>
      <c r="E3" s="57"/>
      <c r="F3" s="59">
        <v>300000</v>
      </c>
      <c r="G3" s="59"/>
      <c r="H3" s="20"/>
      <c r="I3" s="21"/>
      <c r="J3" s="21"/>
      <c r="K3" s="21"/>
      <c r="L3" s="21"/>
      <c r="M3" s="21"/>
      <c r="N3" s="21"/>
      <c r="O3" s="21"/>
      <c r="P3" s="21"/>
      <c r="Q3" s="21"/>
      <c r="R3" s="21"/>
      <c r="S3" s="2"/>
      <c r="AR3" s="43">
        <v>0.5</v>
      </c>
    </row>
    <row r="4" spans="1:44" s="1" customFormat="1" ht="30" hidden="1" customHeight="1" x14ac:dyDescent="0.25">
      <c r="A4" s="57"/>
      <c r="B4" s="57"/>
      <c r="C4" s="57"/>
      <c r="D4" s="57"/>
      <c r="E4" s="57"/>
      <c r="F4" s="60" t="s">
        <v>41</v>
      </c>
      <c r="G4" s="61"/>
      <c r="H4" s="20"/>
      <c r="I4" s="21"/>
      <c r="J4" s="21"/>
      <c r="K4" s="21"/>
      <c r="L4" s="21"/>
      <c r="M4" s="23"/>
      <c r="N4" s="23"/>
      <c r="O4" s="23"/>
      <c r="P4" s="23"/>
      <c r="Q4" s="23"/>
      <c r="R4" s="23"/>
      <c r="S4" s="2"/>
      <c r="AR4" s="43">
        <v>0.7</v>
      </c>
    </row>
    <row r="5" spans="1:44" s="1" customFormat="1" ht="30" customHeight="1" x14ac:dyDescent="0.25">
      <c r="A5" s="52" t="s">
        <v>31</v>
      </c>
      <c r="B5" s="52"/>
      <c r="C5" s="52"/>
      <c r="D5" s="52"/>
      <c r="E5" s="52"/>
      <c r="F5" s="58">
        <v>1</v>
      </c>
      <c r="G5" s="58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AR5" s="43">
        <v>1</v>
      </c>
    </row>
    <row r="6" spans="1:44" s="1" customFormat="1" ht="30" customHeight="1" x14ac:dyDescent="0.25">
      <c r="A6" s="52" t="s">
        <v>43</v>
      </c>
      <c r="B6" s="52"/>
      <c r="C6" s="52"/>
      <c r="D6" s="52"/>
      <c r="E6" s="52"/>
      <c r="F6" s="55">
        <v>26</v>
      </c>
      <c r="G6" s="55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AR6" s="43"/>
    </row>
    <row r="7" spans="1:44" s="1" customFormat="1" ht="30" customHeight="1" x14ac:dyDescent="0.25">
      <c r="A7" s="52" t="s">
        <v>32</v>
      </c>
      <c r="B7" s="52"/>
      <c r="C7" s="52"/>
      <c r="D7" s="52"/>
      <c r="E7" s="52"/>
      <c r="F7" s="55">
        <f>365*F5</f>
        <v>365</v>
      </c>
      <c r="G7" s="55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"/>
      <c r="AR7" s="43"/>
    </row>
    <row r="8" spans="1:44" s="1" customFormat="1" ht="30" customHeight="1" x14ac:dyDescent="0.25">
      <c r="A8" s="52" t="s">
        <v>51</v>
      </c>
      <c r="B8" s="52"/>
      <c r="C8" s="52"/>
      <c r="D8" s="52"/>
      <c r="E8" s="52"/>
      <c r="F8" s="55">
        <f ca="1">Q51</f>
        <v>2945.0243186950688</v>
      </c>
      <c r="G8" s="55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"/>
      <c r="AR8" s="43"/>
    </row>
    <row r="9" spans="1:44" s="1" customFormat="1" ht="30" customHeight="1" x14ac:dyDescent="0.25">
      <c r="A9" s="52" t="s">
        <v>52</v>
      </c>
      <c r="B9" s="52"/>
      <c r="C9" s="52"/>
      <c r="D9" s="52"/>
      <c r="E9" s="52"/>
      <c r="F9" s="54">
        <f>F51</f>
        <v>829440.85001763504</v>
      </c>
      <c r="G9" s="54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"/>
      <c r="AR9" s="43"/>
    </row>
    <row r="10" spans="1:44" s="1" customFormat="1" ht="55.2" customHeight="1" x14ac:dyDescent="0.25">
      <c r="A10" s="52" t="s">
        <v>53</v>
      </c>
      <c r="B10" s="52"/>
      <c r="C10" s="52"/>
      <c r="D10" s="52"/>
      <c r="E10" s="52"/>
      <c r="F10" s="54">
        <f>R51</f>
        <v>1129440.8500176349</v>
      </c>
      <c r="G10" s="54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"/>
      <c r="AR10" s="43"/>
    </row>
    <row r="11" spans="1:44" s="1" customFormat="1" ht="30" customHeight="1" x14ac:dyDescent="0.25">
      <c r="A11" s="52" t="s">
        <v>54</v>
      </c>
      <c r="B11" s="52"/>
      <c r="C11" s="52"/>
      <c r="D11" s="52"/>
      <c r="E11" s="52"/>
      <c r="F11" s="54">
        <f>D25</f>
        <v>43440</v>
      </c>
      <c r="G11" s="54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"/>
      <c r="AR11" s="43"/>
    </row>
    <row r="12" spans="1:44" ht="30" customHeight="1" x14ac:dyDescent="0.25">
      <c r="A12" s="52" t="s">
        <v>33</v>
      </c>
      <c r="B12" s="52"/>
      <c r="C12" s="52"/>
      <c r="D12" s="52"/>
      <c r="E12" s="52"/>
      <c r="F12" s="53" t="s">
        <v>34</v>
      </c>
      <c r="G12" s="53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3"/>
    </row>
    <row r="13" spans="1:44" s="5" customFormat="1" ht="30" customHeight="1" x14ac:dyDescent="0.25">
      <c r="A13" s="52" t="s">
        <v>35</v>
      </c>
      <c r="B13" s="52"/>
      <c r="C13" s="52"/>
      <c r="D13" s="52"/>
      <c r="E13" s="52"/>
      <c r="F13" s="53" t="s">
        <v>36</v>
      </c>
      <c r="G13" s="53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"/>
      <c r="AR13" s="45"/>
    </row>
    <row r="14" spans="1:44" s="5" customFormat="1" ht="30" customHeight="1" x14ac:dyDescent="0.25">
      <c r="A14" s="52" t="s">
        <v>37</v>
      </c>
      <c r="B14" s="52"/>
      <c r="C14" s="52"/>
      <c r="D14" s="52"/>
      <c r="E14" s="52"/>
      <c r="F14" s="53" t="s">
        <v>36</v>
      </c>
      <c r="G14" s="53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"/>
      <c r="AR14" s="45"/>
    </row>
    <row r="15" spans="1:44" s="5" customFormat="1" ht="30" customHeight="1" x14ac:dyDescent="0.25">
      <c r="A15" s="52" t="s">
        <v>38</v>
      </c>
      <c r="B15" s="52"/>
      <c r="C15" s="52"/>
      <c r="D15" s="52"/>
      <c r="E15" s="52"/>
      <c r="F15" s="53" t="s">
        <v>36</v>
      </c>
      <c r="G15" s="53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"/>
      <c r="X15" s="6"/>
      <c r="AR15" s="45"/>
    </row>
    <row r="16" spans="1:44" s="5" customFormat="1" ht="37.5" customHeight="1" x14ac:dyDescent="0.25">
      <c r="A16" s="52" t="s">
        <v>55</v>
      </c>
      <c r="B16" s="52"/>
      <c r="C16" s="52"/>
      <c r="D16" s="52"/>
      <c r="E16" s="52"/>
      <c r="F16" s="53" t="s">
        <v>56</v>
      </c>
      <c r="G16" s="5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"/>
      <c r="AR16" s="45"/>
    </row>
    <row r="17" spans="1:44" ht="8.4" customHeight="1" x14ac:dyDescent="0.25">
      <c r="A17" s="6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3"/>
    </row>
    <row r="18" spans="1:44" ht="18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3"/>
    </row>
    <row r="19" spans="1:44" ht="12.75" customHeight="1" x14ac:dyDescent="0.25">
      <c r="A19" s="63" t="s">
        <v>1</v>
      </c>
      <c r="B19" s="66" t="s">
        <v>2</v>
      </c>
      <c r="C19" s="66" t="s">
        <v>3</v>
      </c>
      <c r="D19" s="66" t="s">
        <v>4</v>
      </c>
      <c r="E19" s="69" t="s">
        <v>5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6" t="s">
        <v>6</v>
      </c>
      <c r="R19" s="66" t="s">
        <v>7</v>
      </c>
      <c r="S19" s="3"/>
    </row>
    <row r="20" spans="1:44" ht="29.25" customHeight="1" x14ac:dyDescent="0.25">
      <c r="A20" s="64"/>
      <c r="B20" s="67"/>
      <c r="C20" s="67"/>
      <c r="D20" s="67"/>
      <c r="E20" s="66" t="s">
        <v>8</v>
      </c>
      <c r="F20" s="66" t="s">
        <v>9</v>
      </c>
      <c r="G20" s="69" t="s">
        <v>10</v>
      </c>
      <c r="H20" s="69"/>
      <c r="I20" s="69"/>
      <c r="J20" s="69"/>
      <c r="K20" s="69"/>
      <c r="L20" s="69"/>
      <c r="M20" s="69"/>
      <c r="N20" s="69"/>
      <c r="O20" s="69"/>
      <c r="P20" s="69"/>
      <c r="Q20" s="67"/>
      <c r="R20" s="67"/>
      <c r="S20" s="3"/>
    </row>
    <row r="21" spans="1:44" s="5" customFormat="1" ht="74.25" customHeight="1" x14ac:dyDescent="0.25">
      <c r="A21" s="64"/>
      <c r="B21" s="67"/>
      <c r="C21" s="67"/>
      <c r="D21" s="67"/>
      <c r="E21" s="67"/>
      <c r="F21" s="67"/>
      <c r="G21" s="69" t="s">
        <v>11</v>
      </c>
      <c r="H21" s="69"/>
      <c r="I21" s="69"/>
      <c r="J21" s="69" t="s">
        <v>12</v>
      </c>
      <c r="K21" s="69"/>
      <c r="L21" s="69" t="s">
        <v>13</v>
      </c>
      <c r="M21" s="69"/>
      <c r="N21" s="69"/>
      <c r="O21" s="69"/>
      <c r="P21" s="69"/>
      <c r="Q21" s="67"/>
      <c r="R21" s="67"/>
      <c r="S21" s="2"/>
      <c r="AR21" s="45"/>
    </row>
    <row r="22" spans="1:44" ht="184.5" customHeight="1" x14ac:dyDescent="0.25">
      <c r="A22" s="65"/>
      <c r="B22" s="68"/>
      <c r="C22" s="68"/>
      <c r="D22" s="68"/>
      <c r="E22" s="68"/>
      <c r="F22" s="68"/>
      <c r="G22" s="25" t="s">
        <v>14</v>
      </c>
      <c r="H22" s="25" t="s">
        <v>15</v>
      </c>
      <c r="I22" s="25" t="s">
        <v>16</v>
      </c>
      <c r="J22" s="25" t="s">
        <v>17</v>
      </c>
      <c r="K22" s="25" t="s">
        <v>18</v>
      </c>
      <c r="L22" s="25" t="s">
        <v>19</v>
      </c>
      <c r="M22" s="25" t="s">
        <v>20</v>
      </c>
      <c r="N22" s="25" t="s">
        <v>21</v>
      </c>
      <c r="O22" s="25" t="s">
        <v>22</v>
      </c>
      <c r="P22" s="25" t="s">
        <v>23</v>
      </c>
      <c r="Q22" s="68"/>
      <c r="R22" s="68"/>
      <c r="S22" s="3"/>
    </row>
    <row r="23" spans="1:44" ht="20.100000000000001" customHeight="1" x14ac:dyDescent="0.25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  <c r="L23" s="26">
        <v>12</v>
      </c>
      <c r="M23" s="26">
        <v>13</v>
      </c>
      <c r="N23" s="26">
        <v>14</v>
      </c>
      <c r="O23" s="26">
        <v>15</v>
      </c>
      <c r="P23" s="26">
        <v>16</v>
      </c>
      <c r="Q23" s="26">
        <v>17</v>
      </c>
      <c r="R23" s="26">
        <v>18</v>
      </c>
      <c r="S23" s="3"/>
    </row>
    <row r="24" spans="1:44" ht="20.100000000000001" customHeight="1" x14ac:dyDescent="0.25">
      <c r="A24" s="27"/>
      <c r="B24" s="28">
        <f ca="1">F1</f>
        <v>46157</v>
      </c>
      <c r="C24" s="29"/>
      <c r="D24" s="29">
        <f>F3*(-1)</f>
        <v>-300000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46" t="s">
        <v>24</v>
      </c>
      <c r="R24" s="46" t="s">
        <v>24</v>
      </c>
      <c r="S24" s="3"/>
      <c r="X24" s="7"/>
    </row>
    <row r="25" spans="1:44" ht="20.100000000000001" customHeight="1" x14ac:dyDescent="0.25">
      <c r="A25" s="31">
        <v>1</v>
      </c>
      <c r="B25" s="47">
        <f ca="1">B24+14</f>
        <v>46171</v>
      </c>
      <c r="C25" s="29">
        <v>14</v>
      </c>
      <c r="D25" s="33">
        <f>-1*ROUND(D24*((C25/100*F5)+((C25/100*F5)/(POWER(1+(C25/100*F5),F6)-1))),2)</f>
        <v>43440</v>
      </c>
      <c r="E25" s="33">
        <f>D25-F25</f>
        <v>1440</v>
      </c>
      <c r="F25" s="33">
        <f>-1*D24/100*(C25*F5)</f>
        <v>42000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3" t="s">
        <v>24</v>
      </c>
      <c r="R25" s="33" t="s">
        <v>24</v>
      </c>
      <c r="S25" s="3"/>
    </row>
    <row r="26" spans="1:44" ht="20.100000000000001" customHeight="1" x14ac:dyDescent="0.25">
      <c r="A26" s="27">
        <v>2</v>
      </c>
      <c r="B26" s="47">
        <f ca="1">B25+14</f>
        <v>46185</v>
      </c>
      <c r="C26" s="29">
        <v>14</v>
      </c>
      <c r="D26" s="34">
        <f>D25</f>
        <v>43440</v>
      </c>
      <c r="E26" s="33">
        <f>D26-F26</f>
        <v>1641.5999999999985</v>
      </c>
      <c r="F26" s="34">
        <f>((F25/(C25*F5)*100)-E25)/100*(C25*F5)</f>
        <v>41798.400000000001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3" t="s">
        <v>24</v>
      </c>
      <c r="R26" s="33" t="s">
        <v>24</v>
      </c>
      <c r="S26" s="3"/>
    </row>
    <row r="27" spans="1:44" ht="20.100000000000001" customHeight="1" x14ac:dyDescent="0.25">
      <c r="A27" s="31">
        <v>3</v>
      </c>
      <c r="B27" s="47">
        <f t="shared" ref="B27:B50" ca="1" si="0">B26+14</f>
        <v>46199</v>
      </c>
      <c r="C27" s="29">
        <v>14</v>
      </c>
      <c r="D27" s="34">
        <f t="shared" ref="D27:D49" si="1">D26</f>
        <v>43440</v>
      </c>
      <c r="E27" s="33">
        <f t="shared" ref="E27:E49" si="2">D27-F27</f>
        <v>1871.4239999999991</v>
      </c>
      <c r="F27" s="34">
        <f>((F26/(C25*F5)*100)-E26)/100*(C25*F5)</f>
        <v>41568.576000000001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3" t="s">
        <v>24</v>
      </c>
      <c r="R27" s="33" t="s">
        <v>24</v>
      </c>
      <c r="S27" s="3"/>
    </row>
    <row r="28" spans="1:44" ht="20.100000000000001" customHeight="1" x14ac:dyDescent="0.25">
      <c r="A28" s="31">
        <v>4</v>
      </c>
      <c r="B28" s="47">
        <f t="shared" ca="1" si="0"/>
        <v>46213</v>
      </c>
      <c r="C28" s="29">
        <v>14</v>
      </c>
      <c r="D28" s="34">
        <f t="shared" si="1"/>
        <v>43440</v>
      </c>
      <c r="E28" s="33">
        <f t="shared" si="2"/>
        <v>2133.4233599999934</v>
      </c>
      <c r="F28" s="34">
        <f>((F27/(C25*F5)*100)-E27)/100*(C25*F5)</f>
        <v>41306.576640000007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3" t="s">
        <v>24</v>
      </c>
      <c r="R28" s="33" t="s">
        <v>24</v>
      </c>
      <c r="S28" s="3"/>
    </row>
    <row r="29" spans="1:44" ht="20.100000000000001" customHeight="1" x14ac:dyDescent="0.25">
      <c r="A29" s="27">
        <v>5</v>
      </c>
      <c r="B29" s="47">
        <f t="shared" ca="1" si="0"/>
        <v>46227</v>
      </c>
      <c r="C29" s="29">
        <v>14</v>
      </c>
      <c r="D29" s="34">
        <f t="shared" si="1"/>
        <v>43440</v>
      </c>
      <c r="E29" s="33">
        <f t="shared" si="2"/>
        <v>2432.1026304000043</v>
      </c>
      <c r="F29" s="34">
        <f>((F28/(C25*F5)*100)-E28)/100*(C25*F5)</f>
        <v>41007.897369599996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3" t="s">
        <v>24</v>
      </c>
      <c r="R29" s="33" t="s">
        <v>24</v>
      </c>
      <c r="S29" s="3"/>
    </row>
    <row r="30" spans="1:44" s="5" customFormat="1" ht="20.100000000000001" customHeight="1" x14ac:dyDescent="0.25">
      <c r="A30" s="31">
        <v>6</v>
      </c>
      <c r="B30" s="47">
        <f t="shared" ca="1" si="0"/>
        <v>46241</v>
      </c>
      <c r="C30" s="29">
        <v>14</v>
      </c>
      <c r="D30" s="34">
        <f t="shared" si="1"/>
        <v>43440</v>
      </c>
      <c r="E30" s="33">
        <f t="shared" si="2"/>
        <v>2772.596998655994</v>
      </c>
      <c r="F30" s="34">
        <f>((F29/(C25*F5)*100)-E29)/100*(C25*F5)</f>
        <v>40667.403001344006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 t="s">
        <v>24</v>
      </c>
      <c r="R30" s="33" t="s">
        <v>24</v>
      </c>
      <c r="S30" s="2"/>
      <c r="AR30" s="45"/>
    </row>
    <row r="31" spans="1:44" s="5" customFormat="1" ht="20.100000000000001" customHeight="1" x14ac:dyDescent="0.25">
      <c r="A31" s="31">
        <v>7</v>
      </c>
      <c r="B31" s="47">
        <f t="shared" ca="1" si="0"/>
        <v>46255</v>
      </c>
      <c r="C31" s="29">
        <v>14</v>
      </c>
      <c r="D31" s="34">
        <f t="shared" si="1"/>
        <v>43440</v>
      </c>
      <c r="E31" s="33">
        <f t="shared" si="2"/>
        <v>3160.7605784678308</v>
      </c>
      <c r="F31" s="34">
        <f>((F30/(C25*F5)*100)-E30)/100*(C25*F5)</f>
        <v>40279.239421532169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3" t="s">
        <v>24</v>
      </c>
      <c r="R31" s="33" t="s">
        <v>24</v>
      </c>
      <c r="S31" s="2"/>
      <c r="AR31" s="45"/>
    </row>
    <row r="32" spans="1:44" s="5" customFormat="1" ht="20.100000000000001" customHeight="1" x14ac:dyDescent="0.25">
      <c r="A32" s="27">
        <v>8</v>
      </c>
      <c r="B32" s="47">
        <f t="shared" ca="1" si="0"/>
        <v>46269</v>
      </c>
      <c r="C32" s="29">
        <v>14</v>
      </c>
      <c r="D32" s="34">
        <f t="shared" si="1"/>
        <v>43440</v>
      </c>
      <c r="E32" s="33">
        <f t="shared" si="2"/>
        <v>3603.2670594533265</v>
      </c>
      <c r="F32" s="34">
        <f>((F31/(C25*F5)*100)-E31)/100*(C25*F5)</f>
        <v>39836.732940546673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3" t="s">
        <v>24</v>
      </c>
      <c r="R32" s="33" t="s">
        <v>24</v>
      </c>
      <c r="S32" s="2"/>
      <c r="AR32" s="45"/>
    </row>
    <row r="33" spans="1:44" s="5" customFormat="1" ht="20.100000000000001" customHeight="1" x14ac:dyDescent="0.25">
      <c r="A33" s="31">
        <v>9</v>
      </c>
      <c r="B33" s="47">
        <f t="shared" ca="1" si="0"/>
        <v>46283</v>
      </c>
      <c r="C33" s="29">
        <v>14</v>
      </c>
      <c r="D33" s="34">
        <f t="shared" si="1"/>
        <v>43440</v>
      </c>
      <c r="E33" s="33">
        <f t="shared" si="2"/>
        <v>4107.724447776789</v>
      </c>
      <c r="F33" s="34">
        <f>((F32/(C25*F5)*100)-E32)/100*(C25*F5)</f>
        <v>39332.275552223211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3" t="s">
        <v>24</v>
      </c>
      <c r="R33" s="33" t="s">
        <v>24</v>
      </c>
      <c r="S33" s="2"/>
      <c r="AR33" s="45"/>
    </row>
    <row r="34" spans="1:44" s="5" customFormat="1" ht="20.100000000000001" customHeight="1" x14ac:dyDescent="0.25">
      <c r="A34" s="31">
        <v>10</v>
      </c>
      <c r="B34" s="47">
        <f t="shared" ca="1" si="0"/>
        <v>46297</v>
      </c>
      <c r="C34" s="29">
        <v>14</v>
      </c>
      <c r="D34" s="34">
        <f t="shared" si="1"/>
        <v>43440</v>
      </c>
      <c r="E34" s="33">
        <f t="shared" si="2"/>
        <v>4682.8058704655414</v>
      </c>
      <c r="F34" s="34">
        <f>((F33/(C25*F5)*100)-E33)/100*(C25*F5)</f>
        <v>38757.194129534459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3" t="s">
        <v>24</v>
      </c>
      <c r="R34" s="33" t="s">
        <v>24</v>
      </c>
      <c r="S34" s="2"/>
      <c r="AR34" s="45"/>
    </row>
    <row r="35" spans="1:44" s="5" customFormat="1" ht="20.100000000000001" customHeight="1" x14ac:dyDescent="0.25">
      <c r="A35" s="27">
        <v>11</v>
      </c>
      <c r="B35" s="47">
        <f t="shared" ca="1" si="0"/>
        <v>46311</v>
      </c>
      <c r="C35" s="29">
        <v>14</v>
      </c>
      <c r="D35" s="34">
        <f t="shared" si="1"/>
        <v>43440</v>
      </c>
      <c r="E35" s="33">
        <f t="shared" si="2"/>
        <v>5338.3986923307166</v>
      </c>
      <c r="F35" s="34">
        <f>((F34/(C25*F5)*100)-E34)/100*(C25*F5)</f>
        <v>38101.601307669283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3" t="s">
        <v>24</v>
      </c>
      <c r="R35" s="33" t="s">
        <v>24</v>
      </c>
      <c r="S35" s="2"/>
      <c r="AR35" s="45"/>
    </row>
    <row r="36" spans="1:44" s="5" customFormat="1" ht="20.100000000000001" customHeight="1" x14ac:dyDescent="0.25">
      <c r="A36" s="31">
        <v>12</v>
      </c>
      <c r="B36" s="47">
        <f t="shared" ca="1" si="0"/>
        <v>46325</v>
      </c>
      <c r="C36" s="29">
        <v>14</v>
      </c>
      <c r="D36" s="34">
        <f t="shared" si="1"/>
        <v>43440</v>
      </c>
      <c r="E36" s="33">
        <f t="shared" si="2"/>
        <v>6085.7745092570112</v>
      </c>
      <c r="F36" s="34">
        <f>((F35/(C25*F5)*100)-E35)/100*(C25*F5)</f>
        <v>37354.225490742989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3" t="s">
        <v>24</v>
      </c>
      <c r="R36" s="33" t="s">
        <v>24</v>
      </c>
      <c r="S36" s="2"/>
      <c r="AR36" s="45"/>
    </row>
    <row r="37" spans="1:44" s="5" customFormat="1" ht="20.100000000000001" customHeight="1" x14ac:dyDescent="0.25">
      <c r="A37" s="31">
        <v>13</v>
      </c>
      <c r="B37" s="47">
        <f t="shared" ca="1" si="0"/>
        <v>46339</v>
      </c>
      <c r="C37" s="29">
        <v>14</v>
      </c>
      <c r="D37" s="34">
        <f t="shared" si="1"/>
        <v>43440</v>
      </c>
      <c r="E37" s="33">
        <f t="shared" si="2"/>
        <v>6937.7829405529919</v>
      </c>
      <c r="F37" s="34">
        <f>((F36/(C25*F5)*100)-E36)/100*(C25*F5)</f>
        <v>36502.217059447008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3" t="s">
        <v>24</v>
      </c>
      <c r="R37" s="33" t="s">
        <v>24</v>
      </c>
      <c r="S37" s="2"/>
      <c r="AR37" s="45"/>
    </row>
    <row r="38" spans="1:44" s="5" customFormat="1" ht="20.100000000000001" customHeight="1" x14ac:dyDescent="0.25">
      <c r="A38" s="27">
        <v>14</v>
      </c>
      <c r="B38" s="47">
        <f t="shared" ca="1" si="0"/>
        <v>46353</v>
      </c>
      <c r="C38" s="29">
        <v>14</v>
      </c>
      <c r="D38" s="34">
        <f t="shared" si="1"/>
        <v>43440</v>
      </c>
      <c r="E38" s="33">
        <f t="shared" si="2"/>
        <v>7909.0725522304128</v>
      </c>
      <c r="F38" s="34">
        <f>((F37/(C25*F5)*100)-E37)/100*(C25*F5)</f>
        <v>35530.927447769587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3" t="s">
        <v>24</v>
      </c>
      <c r="R38" s="33" t="s">
        <v>24</v>
      </c>
      <c r="S38" s="2"/>
      <c r="AR38" s="45"/>
    </row>
    <row r="39" spans="1:44" s="5" customFormat="1" ht="20.100000000000001" customHeight="1" x14ac:dyDescent="0.25">
      <c r="A39" s="31">
        <v>15</v>
      </c>
      <c r="B39" s="47">
        <f t="shared" ca="1" si="0"/>
        <v>46367</v>
      </c>
      <c r="C39" s="29">
        <v>14</v>
      </c>
      <c r="D39" s="34">
        <f t="shared" si="1"/>
        <v>43440</v>
      </c>
      <c r="E39" s="33">
        <f t="shared" si="2"/>
        <v>9016.3427095426741</v>
      </c>
      <c r="F39" s="34">
        <f>((F38/(C25*F5)*100)-E38)/100*(C25*F5)</f>
        <v>34423.657290457326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3" t="s">
        <v>24</v>
      </c>
      <c r="R39" s="33" t="s">
        <v>24</v>
      </c>
      <c r="S39" s="2"/>
      <c r="AR39" s="45"/>
    </row>
    <row r="40" spans="1:44" s="5" customFormat="1" ht="20.100000000000001" customHeight="1" x14ac:dyDescent="0.25">
      <c r="A40" s="31">
        <v>16</v>
      </c>
      <c r="B40" s="47">
        <f t="shared" ca="1" si="0"/>
        <v>46381</v>
      </c>
      <c r="C40" s="29">
        <v>14</v>
      </c>
      <c r="D40" s="34">
        <f t="shared" si="1"/>
        <v>43440</v>
      </c>
      <c r="E40" s="33">
        <f t="shared" si="2"/>
        <v>10278.630688878649</v>
      </c>
      <c r="F40" s="34">
        <f>((F39/(C25*F5)*100)-E39)/100*(C25*F5)</f>
        <v>33161.369311121351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3" t="s">
        <v>24</v>
      </c>
      <c r="R40" s="33" t="s">
        <v>24</v>
      </c>
      <c r="S40" s="2"/>
      <c r="AR40" s="45"/>
    </row>
    <row r="41" spans="1:44" ht="20.100000000000001" customHeight="1" x14ac:dyDescent="0.25">
      <c r="A41" s="27">
        <v>17</v>
      </c>
      <c r="B41" s="47">
        <f t="shared" ca="1" si="0"/>
        <v>46395</v>
      </c>
      <c r="C41" s="29">
        <v>14</v>
      </c>
      <c r="D41" s="34">
        <f t="shared" si="1"/>
        <v>43440</v>
      </c>
      <c r="E41" s="33">
        <f t="shared" si="2"/>
        <v>11717.638985321661</v>
      </c>
      <c r="F41" s="34">
        <f>((F40/(C25*F5)*100)-E40)/100*(C25*F5)</f>
        <v>31722.361014678339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3" t="s">
        <v>24</v>
      </c>
      <c r="R41" s="33" t="s">
        <v>24</v>
      </c>
      <c r="S41" s="3"/>
    </row>
    <row r="42" spans="1:44" ht="20.100000000000001" customHeight="1" x14ac:dyDescent="0.25">
      <c r="A42" s="31">
        <v>18</v>
      </c>
      <c r="B42" s="47">
        <f t="shared" ca="1" si="0"/>
        <v>46409</v>
      </c>
      <c r="C42" s="29">
        <v>14</v>
      </c>
      <c r="D42" s="34">
        <f t="shared" si="1"/>
        <v>43440</v>
      </c>
      <c r="E42" s="33">
        <f t="shared" si="2"/>
        <v>13358.108443266694</v>
      </c>
      <c r="F42" s="34">
        <f>((F41/(C25*F5)*100)-E41)/100*(C25*F5)</f>
        <v>30081.891556733306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3" t="s">
        <v>24</v>
      </c>
      <c r="R42" s="33" t="s">
        <v>24</v>
      </c>
      <c r="S42" s="3"/>
    </row>
    <row r="43" spans="1:44" ht="20.100000000000001" customHeight="1" x14ac:dyDescent="0.25">
      <c r="A43" s="31">
        <v>19</v>
      </c>
      <c r="B43" s="47">
        <f t="shared" ca="1" si="0"/>
        <v>46423</v>
      </c>
      <c r="C43" s="29">
        <v>14</v>
      </c>
      <c r="D43" s="34">
        <f t="shared" si="1"/>
        <v>43440</v>
      </c>
      <c r="E43" s="33">
        <f t="shared" si="2"/>
        <v>15228.24362532403</v>
      </c>
      <c r="F43" s="34">
        <f>((F42/(C25*F5)*100)-E42)/100*(C25*F5)</f>
        <v>28211.75637467597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3" t="s">
        <v>24</v>
      </c>
      <c r="R43" s="33" t="s">
        <v>24</v>
      </c>
      <c r="S43" s="3"/>
    </row>
    <row r="44" spans="1:44" ht="20.100000000000001" customHeight="1" x14ac:dyDescent="0.25">
      <c r="A44" s="27">
        <v>20</v>
      </c>
      <c r="B44" s="47">
        <f t="shared" ca="1" si="0"/>
        <v>46437</v>
      </c>
      <c r="C44" s="29">
        <v>14</v>
      </c>
      <c r="D44" s="34">
        <f t="shared" si="1"/>
        <v>43440</v>
      </c>
      <c r="E44" s="33">
        <f t="shared" si="2"/>
        <v>17360.197732869394</v>
      </c>
      <c r="F44" s="34">
        <f>((F43/(C25*F5)*100)-E43)/100*(C25*F5)</f>
        <v>26079.802267130606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3" t="s">
        <v>24</v>
      </c>
      <c r="R44" s="33" t="s">
        <v>24</v>
      </c>
      <c r="S44" s="3"/>
    </row>
    <row r="45" spans="1:44" ht="20.100000000000001" customHeight="1" x14ac:dyDescent="0.25">
      <c r="A45" s="31">
        <v>21</v>
      </c>
      <c r="B45" s="47">
        <f t="shared" ca="1" si="0"/>
        <v>46451</v>
      </c>
      <c r="C45" s="29">
        <v>14</v>
      </c>
      <c r="D45" s="34">
        <f t="shared" si="1"/>
        <v>43440</v>
      </c>
      <c r="E45" s="33">
        <f t="shared" si="2"/>
        <v>19790.62541547111</v>
      </c>
      <c r="F45" s="34">
        <f>((F44/(C25*F5)*100)-E44)/100*(C25*F5)</f>
        <v>23649.37458452889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3" t="s">
        <v>24</v>
      </c>
      <c r="R45" s="33" t="s">
        <v>24</v>
      </c>
      <c r="S45" s="3"/>
    </row>
    <row r="46" spans="1:44" ht="20.100000000000001" customHeight="1" x14ac:dyDescent="0.25">
      <c r="A46" s="31">
        <v>22</v>
      </c>
      <c r="B46" s="47">
        <f t="shared" ca="1" si="0"/>
        <v>46465</v>
      </c>
      <c r="C46" s="29">
        <v>14</v>
      </c>
      <c r="D46" s="34">
        <f t="shared" si="1"/>
        <v>43440</v>
      </c>
      <c r="E46" s="33">
        <f t="shared" si="2"/>
        <v>22561.312973637065</v>
      </c>
      <c r="F46" s="34">
        <f>((F45/(C25*F5)*100)-E45)/100*(C25*F5)</f>
        <v>20878.687026362935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3" t="s">
        <v>24</v>
      </c>
      <c r="R46" s="33" t="s">
        <v>24</v>
      </c>
      <c r="S46" s="3"/>
    </row>
    <row r="47" spans="1:44" ht="20.100000000000001" customHeight="1" x14ac:dyDescent="0.25">
      <c r="A47" s="27">
        <v>23</v>
      </c>
      <c r="B47" s="47">
        <f t="shared" ca="1" si="0"/>
        <v>46479</v>
      </c>
      <c r="C47" s="29">
        <v>14</v>
      </c>
      <c r="D47" s="34">
        <f t="shared" si="1"/>
        <v>43440</v>
      </c>
      <c r="E47" s="33">
        <f t="shared" si="2"/>
        <v>25719.896789946255</v>
      </c>
      <c r="F47" s="34">
        <f>((F46/(C25*F5)*100)-E46)/100*(C25*F5)</f>
        <v>17720.103210053745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3" t="s">
        <v>24</v>
      </c>
      <c r="R47" s="33" t="s">
        <v>24</v>
      </c>
      <c r="S47" s="3"/>
    </row>
    <row r="48" spans="1:44" ht="20.100000000000001" customHeight="1" x14ac:dyDescent="0.25">
      <c r="A48" s="31">
        <v>24</v>
      </c>
      <c r="B48" s="47">
        <f t="shared" ca="1" si="0"/>
        <v>46493</v>
      </c>
      <c r="C48" s="29">
        <v>14</v>
      </c>
      <c r="D48" s="34">
        <f t="shared" si="1"/>
        <v>43440</v>
      </c>
      <c r="E48" s="33">
        <f t="shared" si="2"/>
        <v>29320.682340538733</v>
      </c>
      <c r="F48" s="34">
        <f>((F47/(C25*F5)*100)-E47)/100*(C25*F5)</f>
        <v>14119.317659461269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3" t="s">
        <v>24</v>
      </c>
      <c r="R48" s="33" t="s">
        <v>24</v>
      </c>
      <c r="S48" s="3"/>
    </row>
    <row r="49" spans="1:19" ht="20.100000000000001" customHeight="1" x14ac:dyDescent="0.25">
      <c r="A49" s="31">
        <v>25</v>
      </c>
      <c r="B49" s="47">
        <f t="shared" ca="1" si="0"/>
        <v>46507</v>
      </c>
      <c r="C49" s="29">
        <v>14</v>
      </c>
      <c r="D49" s="34">
        <f t="shared" si="1"/>
        <v>43440</v>
      </c>
      <c r="E49" s="33">
        <f t="shared" si="2"/>
        <v>33425.577868214154</v>
      </c>
      <c r="F49" s="34">
        <f>((F48/(C25*F5)*100)-E48)/100*(C25*F5)</f>
        <v>10014.422131785846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24</v>
      </c>
      <c r="R49" s="33" t="s">
        <v>24</v>
      </c>
      <c r="S49" s="3"/>
    </row>
    <row r="50" spans="1:19" ht="20.100000000000001" customHeight="1" x14ac:dyDescent="0.25">
      <c r="A50" s="31">
        <v>26</v>
      </c>
      <c r="B50" s="47">
        <f t="shared" ca="1" si="0"/>
        <v>46521</v>
      </c>
      <c r="C50" s="29">
        <v>14</v>
      </c>
      <c r="D50" s="33">
        <f>E50+F50</f>
        <v>43440.85001763489</v>
      </c>
      <c r="E50" s="33">
        <f>(F49*100/(C25*F5))-E49</f>
        <v>38106.008787399027</v>
      </c>
      <c r="F50" s="33">
        <f>E50/100*(C25*F5)</f>
        <v>5334.8412302358638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3" t="s">
        <v>24</v>
      </c>
      <c r="R50" s="33" t="s">
        <v>24</v>
      </c>
      <c r="S50" s="3"/>
    </row>
    <row r="51" spans="1:19" ht="37.5" customHeight="1" x14ac:dyDescent="0.25">
      <c r="A51" s="25" t="s">
        <v>25</v>
      </c>
      <c r="B51" s="35" t="s">
        <v>24</v>
      </c>
      <c r="C51" s="48">
        <f>SUM(C25:C50)</f>
        <v>364</v>
      </c>
      <c r="D51" s="37">
        <f>SUM(D25:D50)</f>
        <v>1129440.8500176349</v>
      </c>
      <c r="E51" s="37">
        <f>SUM(E25:E50)</f>
        <v>300000.00000000006</v>
      </c>
      <c r="F51" s="37">
        <f>SUM(F25:F50)</f>
        <v>829440.85001763504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4">
        <f ca="1">XIRR(D24:D50,B24:B50)*100</f>
        <v>2945.0243186950688</v>
      </c>
      <c r="R51" s="37">
        <f>D51</f>
        <v>1129440.8500176349</v>
      </c>
      <c r="S51" s="3"/>
    </row>
    <row r="52" spans="1:19" ht="8.4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3"/>
    </row>
    <row r="53" spans="1:19" ht="8.4" customHeight="1" x14ac:dyDescent="0.25">
      <c r="A53" s="21"/>
      <c r="B53" s="3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3"/>
    </row>
    <row r="54" spans="1:19" ht="28.2" customHeight="1" x14ac:dyDescent="0.25">
      <c r="A54" s="70" t="s">
        <v>26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3"/>
    </row>
    <row r="55" spans="1:19" ht="72" customHeight="1" x14ac:dyDescent="0.25">
      <c r="A55" s="70" t="s">
        <v>39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3"/>
    </row>
    <row r="56" spans="1:19" ht="30.75" customHeight="1" x14ac:dyDescent="0.25">
      <c r="A56" s="70" t="s">
        <v>27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3"/>
    </row>
    <row r="57" spans="1:19" ht="27.75" customHeight="1" x14ac:dyDescent="0.25">
      <c r="A57" s="70" t="s">
        <v>40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3"/>
    </row>
    <row r="58" spans="1:19" ht="8.4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</row>
    <row r="59" spans="1:19" ht="8.4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</row>
    <row r="60" spans="1:19" ht="8.4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</row>
    <row r="61" spans="1:19" ht="8.4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3"/>
    </row>
    <row r="62" spans="1:19" ht="8.4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3"/>
    </row>
    <row r="63" spans="1:19" ht="8.4" customHeight="1" x14ac:dyDescent="0.2"/>
    <row r="64" spans="1:19" ht="8.4" customHeight="1" x14ac:dyDescent="0.2"/>
    <row r="65" spans="19:44" ht="8.4" customHeight="1" x14ac:dyDescent="0.2"/>
    <row r="66" spans="19:44" ht="8.4" customHeight="1" x14ac:dyDescent="0.2"/>
    <row r="67" spans="19:44" ht="8.4" customHeight="1" x14ac:dyDescent="0.2"/>
    <row r="68" spans="19:44" ht="8.4" customHeight="1" x14ac:dyDescent="0.2"/>
    <row r="69" spans="19:44" s="1" customFormat="1" ht="8.4" customHeight="1" x14ac:dyDescent="0.2"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4"/>
    </row>
    <row r="70" spans="19:44" s="1" customFormat="1" ht="8.4" customHeight="1" x14ac:dyDescent="0.2"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4"/>
    </row>
    <row r="71" spans="19:44" s="1" customFormat="1" ht="8.4" customHeight="1" x14ac:dyDescent="0.2"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4"/>
    </row>
    <row r="72" spans="19:44" s="1" customFormat="1" ht="8.4" customHeight="1" x14ac:dyDescent="0.2"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4"/>
    </row>
    <row r="73" spans="19:44" s="1" customFormat="1" ht="8.4" customHeight="1" x14ac:dyDescent="0.2"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4"/>
    </row>
    <row r="74" spans="19:44" s="1" customFormat="1" ht="8.4" customHeight="1" x14ac:dyDescent="0.2"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4"/>
    </row>
    <row r="75" spans="19:44" s="1" customFormat="1" ht="8.4" customHeight="1" x14ac:dyDescent="0.2"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4"/>
    </row>
    <row r="76" spans="19:44" s="1" customFormat="1" ht="8.4" customHeight="1" x14ac:dyDescent="0.2"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4"/>
    </row>
    <row r="77" spans="19:44" s="1" customFormat="1" ht="8.4" customHeight="1" x14ac:dyDescent="0.2"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4"/>
    </row>
    <row r="78" spans="19:44" s="1" customFormat="1" ht="8.4" customHeight="1" x14ac:dyDescent="0.2"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4"/>
    </row>
    <row r="79" spans="19:44" s="1" customFormat="1" ht="8.4" customHeight="1" x14ac:dyDescent="0.2"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4"/>
    </row>
    <row r="80" spans="19:44" s="1" customFormat="1" ht="8.4" customHeight="1" x14ac:dyDescent="0.2"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4"/>
    </row>
    <row r="81" spans="19:44" s="1" customFormat="1" ht="8.4" customHeight="1" x14ac:dyDescent="0.2"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4"/>
    </row>
    <row r="82" spans="19:44" s="1" customFormat="1" ht="8.4" customHeight="1" x14ac:dyDescent="0.2"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4"/>
    </row>
    <row r="83" spans="19:44" s="1" customFormat="1" ht="8.4" customHeight="1" x14ac:dyDescent="0.2"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4"/>
    </row>
    <row r="84" spans="19:44" s="1" customFormat="1" ht="8.4" customHeight="1" x14ac:dyDescent="0.2"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4"/>
    </row>
    <row r="85" spans="19:44" s="1" customFormat="1" ht="8.4" customHeight="1" x14ac:dyDescent="0.2"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4"/>
    </row>
    <row r="86" spans="19:44" s="1" customFormat="1" ht="8.4" customHeight="1" x14ac:dyDescent="0.2"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4"/>
    </row>
    <row r="87" spans="19:44" s="1" customFormat="1" ht="8.4" customHeight="1" x14ac:dyDescent="0.2"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4"/>
    </row>
    <row r="88" spans="19:44" s="1" customFormat="1" ht="8.4" customHeight="1" x14ac:dyDescent="0.2"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4"/>
    </row>
    <row r="89" spans="19:44" s="1" customFormat="1" ht="8.4" customHeight="1" x14ac:dyDescent="0.2"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4"/>
    </row>
    <row r="90" spans="19:44" s="1" customFormat="1" ht="8.4" customHeight="1" x14ac:dyDescent="0.2"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4"/>
    </row>
    <row r="91" spans="19:44" s="1" customFormat="1" ht="8.4" customHeight="1" x14ac:dyDescent="0.2"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4"/>
    </row>
    <row r="92" spans="19:44" s="1" customFormat="1" ht="8.4" customHeight="1" x14ac:dyDescent="0.2"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4"/>
    </row>
    <row r="93" spans="19:44" s="1" customFormat="1" ht="8.4" customHeight="1" x14ac:dyDescent="0.2"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4"/>
    </row>
    <row r="94" spans="19:44" s="1" customFormat="1" ht="8.4" customHeight="1" x14ac:dyDescent="0.2"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4"/>
    </row>
    <row r="95" spans="19:44" s="1" customFormat="1" ht="8.4" customHeight="1" x14ac:dyDescent="0.2"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4"/>
    </row>
    <row r="96" spans="19:44" s="1" customFormat="1" ht="8.4" customHeight="1" x14ac:dyDescent="0.2"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4"/>
    </row>
    <row r="97" spans="19:44" s="1" customFormat="1" ht="8.4" customHeight="1" x14ac:dyDescent="0.2"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4"/>
    </row>
    <row r="98" spans="19:44" s="1" customFormat="1" ht="8.4" customHeight="1" x14ac:dyDescent="0.2"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4"/>
    </row>
    <row r="99" spans="19:44" s="1" customFormat="1" ht="8.4" customHeight="1" x14ac:dyDescent="0.2"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4"/>
    </row>
    <row r="100" spans="19:44" s="1" customFormat="1" ht="8.4" customHeight="1" x14ac:dyDescent="0.2"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4"/>
    </row>
    <row r="101" spans="19:44" s="1" customFormat="1" ht="8.4" customHeight="1" x14ac:dyDescent="0.2"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4"/>
    </row>
    <row r="102" spans="19:44" s="1" customFormat="1" ht="8.4" customHeight="1" x14ac:dyDescent="0.2"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4"/>
    </row>
    <row r="103" spans="19:44" s="1" customFormat="1" ht="8.4" customHeight="1" x14ac:dyDescent="0.2"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4"/>
    </row>
    <row r="104" spans="19:44" s="1" customFormat="1" ht="8.4" customHeight="1" x14ac:dyDescent="0.2"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4"/>
    </row>
    <row r="105" spans="19:44" s="1" customFormat="1" ht="8.4" customHeight="1" x14ac:dyDescent="0.2"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4"/>
    </row>
    <row r="143" spans="1:18" ht="11.4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5"/>
      <c r="K143" s="9"/>
      <c r="L143" s="9"/>
      <c r="M143" s="9"/>
      <c r="N143" s="9"/>
      <c r="O143" s="9"/>
      <c r="P143" s="9"/>
      <c r="Q143" s="9"/>
      <c r="R143" s="9"/>
    </row>
    <row r="144" spans="1:18" ht="11.4" customHeight="1" x14ac:dyDescent="0.25">
      <c r="A144" s="10"/>
      <c r="B144" s="11"/>
      <c r="C144" s="11"/>
      <c r="D144" s="11"/>
      <c r="E144" s="11"/>
      <c r="F144" s="11"/>
      <c r="G144" s="11"/>
      <c r="H144" s="11"/>
      <c r="I144" s="11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ht="11.4" customHeight="1" x14ac:dyDescent="0.25">
      <c r="A145" s="10"/>
      <c r="B145" s="11"/>
      <c r="C145" s="11"/>
      <c r="D145" s="11"/>
      <c r="E145" s="11"/>
      <c r="F145" s="11"/>
      <c r="G145" s="11"/>
      <c r="H145" s="11"/>
      <c r="I145" s="11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ht="11.4" customHeight="1" x14ac:dyDescent="0.25">
      <c r="A146" s="13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ht="11.4" customHeight="1" x14ac:dyDescent="0.25">
      <c r="A147" s="13"/>
      <c r="B147" s="12"/>
      <c r="C147" s="12"/>
      <c r="D147" s="12"/>
      <c r="E147" s="12"/>
      <c r="F147" s="12"/>
      <c r="G147" s="12"/>
      <c r="H147" s="12"/>
      <c r="I147" s="12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 ht="11.4" customHeight="1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 ht="11.4" customHeight="1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 ht="11.4" customHeight="1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ht="11.4" customHeight="1" x14ac:dyDescent="0.2">
      <c r="A151" s="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1.4" customHeight="1" x14ac:dyDescent="0.25">
      <c r="A152" s="14"/>
      <c r="B152" s="14"/>
      <c r="C152" s="14"/>
      <c r="D152" s="11"/>
      <c r="E152" s="11"/>
      <c r="F152" s="16"/>
      <c r="G152" s="16"/>
      <c r="H152" s="16"/>
      <c r="I152" s="16"/>
      <c r="J152" s="17"/>
      <c r="K152" s="17"/>
      <c r="L152" s="11"/>
      <c r="M152" s="18"/>
      <c r="N152" s="18"/>
      <c r="O152" s="18"/>
      <c r="P152" s="18"/>
      <c r="Q152" s="18"/>
      <c r="R152" s="18"/>
    </row>
    <row r="153" spans="1:18" ht="11.4" customHeight="1" x14ac:dyDescent="0.25">
      <c r="A153" s="10"/>
      <c r="B153" s="15"/>
      <c r="C153" s="15"/>
      <c r="D153" s="15"/>
      <c r="E153" s="15"/>
      <c r="F153" s="15"/>
      <c r="G153" s="15"/>
      <c r="H153" s="15"/>
      <c r="I153" s="11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1.4" customHeight="1" x14ac:dyDescent="0.2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 ht="11.4" customHeight="1" x14ac:dyDescent="0.2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 ht="11.4" customHeight="1" x14ac:dyDescent="0.2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</sheetData>
  <sheetProtection password="ACD2" sheet="1" selectLockedCells="1"/>
  <mergeCells count="49">
    <mergeCell ref="A1:E1"/>
    <mergeCell ref="F1:G1"/>
    <mergeCell ref="A2:E2"/>
    <mergeCell ref="F2:G2"/>
    <mergeCell ref="A3:E4"/>
    <mergeCell ref="F3:G3"/>
    <mergeCell ref="F4:G4"/>
    <mergeCell ref="A5:E5"/>
    <mergeCell ref="F5:G5"/>
    <mergeCell ref="A6:E6"/>
    <mergeCell ref="F6:G6"/>
    <mergeCell ref="A7:E7"/>
    <mergeCell ref="F7:G7"/>
    <mergeCell ref="A12:E12"/>
    <mergeCell ref="F12:G12"/>
    <mergeCell ref="A13:E13"/>
    <mergeCell ref="F13:G13"/>
    <mergeCell ref="A14:E14"/>
    <mergeCell ref="F14:G14"/>
    <mergeCell ref="A15:E15"/>
    <mergeCell ref="F15:G15"/>
    <mergeCell ref="A17:R18"/>
    <mergeCell ref="A19:A22"/>
    <mergeCell ref="B19:B22"/>
    <mergeCell ref="C19:C22"/>
    <mergeCell ref="D19:D22"/>
    <mergeCell ref="E19:P19"/>
    <mergeCell ref="Q19:Q22"/>
    <mergeCell ref="R19:R22"/>
    <mergeCell ref="A16:E16"/>
    <mergeCell ref="F16:G16"/>
    <mergeCell ref="A54:R54"/>
    <mergeCell ref="A55:R55"/>
    <mergeCell ref="A56:R56"/>
    <mergeCell ref="A57:R57"/>
    <mergeCell ref="E20:E22"/>
    <mergeCell ref="F20:F22"/>
    <mergeCell ref="G20:P20"/>
    <mergeCell ref="G21:I21"/>
    <mergeCell ref="J21:K21"/>
    <mergeCell ref="L21:P21"/>
    <mergeCell ref="A11:E11"/>
    <mergeCell ref="F11:G11"/>
    <mergeCell ref="A8:E8"/>
    <mergeCell ref="F8:G8"/>
    <mergeCell ref="A9:E9"/>
    <mergeCell ref="F9:G9"/>
    <mergeCell ref="A10:E10"/>
    <mergeCell ref="F10:G10"/>
  </mergeCells>
  <dataValidations count="2">
    <dataValidation type="whole" allowBlank="1" showInputMessage="1" showErrorMessage="1" sqref="F3:G3">
      <formula1>8647</formula1>
      <formula2>300000</formula2>
    </dataValidation>
    <dataValidation type="list" allowBlank="1" showInputMessage="1" showErrorMessage="1" sqref="F5:G5">
      <formula1>$AR$1:$AR$5</formula1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R182"/>
  <sheetViews>
    <sheetView zoomScaleNormal="100" workbookViewId="0">
      <selection activeCell="S8" sqref="S8"/>
    </sheetView>
  </sheetViews>
  <sheetFormatPr defaultColWidth="2.7109375" defaultRowHeight="11.4" customHeight="1" x14ac:dyDescent="0.2"/>
  <cols>
    <col min="1" max="1" width="4.140625" style="1" customWidth="1"/>
    <col min="2" max="2" width="13.28515625" style="1" customWidth="1"/>
    <col min="3" max="3" width="6.7109375" style="1" customWidth="1"/>
    <col min="4" max="4" width="15.85546875" style="1" customWidth="1"/>
    <col min="5" max="5" width="12.85546875" style="1" customWidth="1"/>
    <col min="6" max="6" width="14.42578125" style="1" customWidth="1"/>
    <col min="7" max="16" width="6.85546875" style="1" customWidth="1"/>
    <col min="17" max="17" width="11.7109375" style="1" customWidth="1"/>
    <col min="18" max="18" width="13.7109375" style="1" customWidth="1"/>
    <col min="19" max="22" width="2.7109375" style="4"/>
    <col min="23" max="23" width="4.140625" style="4" bestFit="1" customWidth="1"/>
    <col min="24" max="24" width="5.140625" style="4" bestFit="1" customWidth="1"/>
    <col min="25" max="43" width="2.7109375" style="4"/>
    <col min="44" max="44" width="7.42578125" style="44" hidden="1" customWidth="1"/>
    <col min="45" max="16384" width="2.7109375" style="4"/>
  </cols>
  <sheetData>
    <row r="1" spans="1:44" s="1" customFormat="1" ht="30" customHeight="1" x14ac:dyDescent="0.25">
      <c r="A1" s="52" t="s">
        <v>28</v>
      </c>
      <c r="B1" s="52"/>
      <c r="C1" s="52"/>
      <c r="D1" s="52"/>
      <c r="E1" s="52"/>
      <c r="F1" s="56">
        <f ca="1">TODAY()</f>
        <v>46157</v>
      </c>
      <c r="G1" s="56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AR1" s="43">
        <v>0.33</v>
      </c>
    </row>
    <row r="2" spans="1:44" s="1" customFormat="1" ht="30" customHeight="1" x14ac:dyDescent="0.25">
      <c r="A2" s="52" t="s">
        <v>29</v>
      </c>
      <c r="B2" s="52"/>
      <c r="C2" s="52"/>
      <c r="D2" s="52"/>
      <c r="E2" s="52"/>
      <c r="F2" s="53" t="s">
        <v>45</v>
      </c>
      <c r="G2" s="53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"/>
      <c r="AR2" s="43">
        <v>0.4</v>
      </c>
    </row>
    <row r="3" spans="1:44" s="1" customFormat="1" ht="30" customHeight="1" x14ac:dyDescent="0.25">
      <c r="A3" s="57" t="s">
        <v>58</v>
      </c>
      <c r="B3" s="57"/>
      <c r="C3" s="57"/>
      <c r="D3" s="57"/>
      <c r="E3" s="57"/>
      <c r="F3" s="59">
        <v>300000</v>
      </c>
      <c r="G3" s="59"/>
      <c r="H3" s="20"/>
      <c r="I3" s="21"/>
      <c r="J3" s="21"/>
      <c r="K3" s="21"/>
      <c r="L3" s="21"/>
      <c r="M3" s="21"/>
      <c r="N3" s="21"/>
      <c r="O3" s="21"/>
      <c r="P3" s="21"/>
      <c r="Q3" s="21"/>
      <c r="R3" s="21"/>
      <c r="S3" s="2"/>
      <c r="AR3" s="43">
        <v>0.5</v>
      </c>
    </row>
    <row r="4" spans="1:44" s="1" customFormat="1" ht="30" hidden="1" customHeight="1" x14ac:dyDescent="0.25">
      <c r="A4" s="57"/>
      <c r="B4" s="57"/>
      <c r="C4" s="57"/>
      <c r="D4" s="57"/>
      <c r="E4" s="57"/>
      <c r="F4" s="60" t="s">
        <v>41</v>
      </c>
      <c r="G4" s="61"/>
      <c r="H4" s="20"/>
      <c r="I4" s="21"/>
      <c r="J4" s="21"/>
      <c r="K4" s="21"/>
      <c r="L4" s="21"/>
      <c r="M4" s="23"/>
      <c r="N4" s="23"/>
      <c r="O4" s="23"/>
      <c r="P4" s="23"/>
      <c r="Q4" s="23"/>
      <c r="R4" s="23"/>
      <c r="S4" s="2"/>
      <c r="AR4" s="43">
        <v>0.7</v>
      </c>
    </row>
    <row r="5" spans="1:44" s="1" customFormat="1" ht="30" customHeight="1" x14ac:dyDescent="0.25">
      <c r="A5" s="52" t="s">
        <v>31</v>
      </c>
      <c r="B5" s="52"/>
      <c r="C5" s="52"/>
      <c r="D5" s="52"/>
      <c r="E5" s="52"/>
      <c r="F5" s="58">
        <v>1</v>
      </c>
      <c r="G5" s="58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AR5" s="43">
        <v>1</v>
      </c>
    </row>
    <row r="6" spans="1:44" s="1" customFormat="1" ht="30" customHeight="1" x14ac:dyDescent="0.25">
      <c r="A6" s="52" t="s">
        <v>43</v>
      </c>
      <c r="B6" s="52"/>
      <c r="C6" s="52"/>
      <c r="D6" s="52"/>
      <c r="E6" s="52"/>
      <c r="F6" s="55">
        <v>52</v>
      </c>
      <c r="G6" s="55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AR6" s="43"/>
    </row>
    <row r="7" spans="1:44" s="1" customFormat="1" ht="30" customHeight="1" x14ac:dyDescent="0.25">
      <c r="A7" s="52" t="s">
        <v>32</v>
      </c>
      <c r="B7" s="52"/>
      <c r="C7" s="52"/>
      <c r="D7" s="52"/>
      <c r="E7" s="52"/>
      <c r="F7" s="55">
        <f>365*F5</f>
        <v>365</v>
      </c>
      <c r="G7" s="55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"/>
      <c r="AR7" s="43"/>
    </row>
    <row r="8" spans="1:44" s="1" customFormat="1" ht="30" customHeight="1" x14ac:dyDescent="0.25">
      <c r="A8" s="52" t="s">
        <v>51</v>
      </c>
      <c r="B8" s="52"/>
      <c r="C8" s="52"/>
      <c r="D8" s="52"/>
      <c r="E8" s="52"/>
      <c r="F8" s="55">
        <f ca="1">Q77</f>
        <v>2945.0243186950688</v>
      </c>
      <c r="G8" s="55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"/>
      <c r="AR8" s="43"/>
    </row>
    <row r="9" spans="1:44" s="1" customFormat="1" ht="30" customHeight="1" x14ac:dyDescent="0.25">
      <c r="A9" s="52" t="s">
        <v>52</v>
      </c>
      <c r="B9" s="52"/>
      <c r="C9" s="52"/>
      <c r="D9" s="52"/>
      <c r="E9" s="52"/>
      <c r="F9" s="54">
        <f>F77</f>
        <v>1886424.8787055057</v>
      </c>
      <c r="G9" s="54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"/>
      <c r="AR9" s="43"/>
    </row>
    <row r="10" spans="1:44" s="1" customFormat="1" ht="55.2" customHeight="1" x14ac:dyDescent="0.25">
      <c r="A10" s="52" t="s">
        <v>53</v>
      </c>
      <c r="B10" s="52"/>
      <c r="C10" s="52"/>
      <c r="D10" s="52"/>
      <c r="E10" s="52"/>
      <c r="F10" s="54">
        <f>R77</f>
        <v>2186424.8787055044</v>
      </c>
      <c r="G10" s="54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"/>
      <c r="AR10" s="43"/>
    </row>
    <row r="11" spans="1:44" s="1" customFormat="1" ht="30" customHeight="1" x14ac:dyDescent="0.25">
      <c r="A11" s="52" t="s">
        <v>54</v>
      </c>
      <c r="B11" s="52"/>
      <c r="C11" s="52"/>
      <c r="D11" s="52"/>
      <c r="E11" s="52"/>
      <c r="F11" s="54">
        <f>D25</f>
        <v>42046.2</v>
      </c>
      <c r="G11" s="54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"/>
      <c r="AR11" s="43"/>
    </row>
    <row r="12" spans="1:44" ht="30" customHeight="1" x14ac:dyDescent="0.25">
      <c r="A12" s="52" t="s">
        <v>33</v>
      </c>
      <c r="B12" s="52"/>
      <c r="C12" s="52"/>
      <c r="D12" s="52"/>
      <c r="E12" s="52"/>
      <c r="F12" s="53" t="s">
        <v>34</v>
      </c>
      <c r="G12" s="53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3"/>
    </row>
    <row r="13" spans="1:44" s="5" customFormat="1" ht="30" customHeight="1" x14ac:dyDescent="0.25">
      <c r="A13" s="52" t="s">
        <v>35</v>
      </c>
      <c r="B13" s="52"/>
      <c r="C13" s="52"/>
      <c r="D13" s="52"/>
      <c r="E13" s="52"/>
      <c r="F13" s="53" t="s">
        <v>36</v>
      </c>
      <c r="G13" s="53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"/>
      <c r="AR13" s="45"/>
    </row>
    <row r="14" spans="1:44" s="5" customFormat="1" ht="30" customHeight="1" x14ac:dyDescent="0.25">
      <c r="A14" s="52" t="s">
        <v>37</v>
      </c>
      <c r="B14" s="52"/>
      <c r="C14" s="52"/>
      <c r="D14" s="52"/>
      <c r="E14" s="52"/>
      <c r="F14" s="53" t="s">
        <v>36</v>
      </c>
      <c r="G14" s="53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"/>
      <c r="AR14" s="45"/>
    </row>
    <row r="15" spans="1:44" s="5" customFormat="1" ht="30" customHeight="1" x14ac:dyDescent="0.25">
      <c r="A15" s="52" t="s">
        <v>38</v>
      </c>
      <c r="B15" s="52"/>
      <c r="C15" s="52"/>
      <c r="D15" s="52"/>
      <c r="E15" s="52"/>
      <c r="F15" s="53" t="s">
        <v>36</v>
      </c>
      <c r="G15" s="53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"/>
      <c r="X15" s="6"/>
      <c r="AR15" s="45"/>
    </row>
    <row r="16" spans="1:44" s="5" customFormat="1" ht="36" customHeight="1" x14ac:dyDescent="0.25">
      <c r="A16" s="52" t="s">
        <v>55</v>
      </c>
      <c r="B16" s="52"/>
      <c r="C16" s="52"/>
      <c r="D16" s="52"/>
      <c r="E16" s="52"/>
      <c r="F16" s="53" t="s">
        <v>56</v>
      </c>
      <c r="G16" s="5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"/>
      <c r="AR16" s="45"/>
    </row>
    <row r="17" spans="1:44" ht="8.4" customHeight="1" x14ac:dyDescent="0.25">
      <c r="A17" s="6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3"/>
    </row>
    <row r="18" spans="1:44" ht="18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3"/>
    </row>
    <row r="19" spans="1:44" ht="12.75" customHeight="1" x14ac:dyDescent="0.25">
      <c r="A19" s="63" t="s">
        <v>1</v>
      </c>
      <c r="B19" s="66" t="s">
        <v>2</v>
      </c>
      <c r="C19" s="66" t="s">
        <v>3</v>
      </c>
      <c r="D19" s="66" t="s">
        <v>4</v>
      </c>
      <c r="E19" s="69" t="s">
        <v>5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6" t="s">
        <v>6</v>
      </c>
      <c r="R19" s="66" t="s">
        <v>7</v>
      </c>
      <c r="S19" s="3"/>
    </row>
    <row r="20" spans="1:44" ht="29.25" customHeight="1" x14ac:dyDescent="0.25">
      <c r="A20" s="64"/>
      <c r="B20" s="67"/>
      <c r="C20" s="67"/>
      <c r="D20" s="67"/>
      <c r="E20" s="66" t="s">
        <v>8</v>
      </c>
      <c r="F20" s="66" t="s">
        <v>9</v>
      </c>
      <c r="G20" s="69" t="s">
        <v>10</v>
      </c>
      <c r="H20" s="69"/>
      <c r="I20" s="69"/>
      <c r="J20" s="69"/>
      <c r="K20" s="69"/>
      <c r="L20" s="69"/>
      <c r="M20" s="69"/>
      <c r="N20" s="69"/>
      <c r="O20" s="69"/>
      <c r="P20" s="69"/>
      <c r="Q20" s="67"/>
      <c r="R20" s="67"/>
      <c r="S20" s="3"/>
    </row>
    <row r="21" spans="1:44" s="5" customFormat="1" ht="74.25" customHeight="1" x14ac:dyDescent="0.25">
      <c r="A21" s="64"/>
      <c r="B21" s="67"/>
      <c r="C21" s="67"/>
      <c r="D21" s="67"/>
      <c r="E21" s="67"/>
      <c r="F21" s="67"/>
      <c r="G21" s="69" t="s">
        <v>11</v>
      </c>
      <c r="H21" s="69"/>
      <c r="I21" s="69"/>
      <c r="J21" s="69" t="s">
        <v>12</v>
      </c>
      <c r="K21" s="69"/>
      <c r="L21" s="69" t="s">
        <v>13</v>
      </c>
      <c r="M21" s="69"/>
      <c r="N21" s="69"/>
      <c r="O21" s="69"/>
      <c r="P21" s="69"/>
      <c r="Q21" s="67"/>
      <c r="R21" s="67"/>
      <c r="S21" s="2"/>
      <c r="AR21" s="45"/>
    </row>
    <row r="22" spans="1:44" ht="184.5" customHeight="1" x14ac:dyDescent="0.25">
      <c r="A22" s="65"/>
      <c r="B22" s="68"/>
      <c r="C22" s="68"/>
      <c r="D22" s="68"/>
      <c r="E22" s="68"/>
      <c r="F22" s="68"/>
      <c r="G22" s="25" t="s">
        <v>14</v>
      </c>
      <c r="H22" s="25" t="s">
        <v>15</v>
      </c>
      <c r="I22" s="25" t="s">
        <v>16</v>
      </c>
      <c r="J22" s="25" t="s">
        <v>17</v>
      </c>
      <c r="K22" s="25" t="s">
        <v>18</v>
      </c>
      <c r="L22" s="25" t="s">
        <v>19</v>
      </c>
      <c r="M22" s="25" t="s">
        <v>20</v>
      </c>
      <c r="N22" s="25" t="s">
        <v>21</v>
      </c>
      <c r="O22" s="25" t="s">
        <v>22</v>
      </c>
      <c r="P22" s="25" t="s">
        <v>23</v>
      </c>
      <c r="Q22" s="68"/>
      <c r="R22" s="68"/>
      <c r="S22" s="3"/>
    </row>
    <row r="23" spans="1:44" ht="20.100000000000001" customHeight="1" x14ac:dyDescent="0.25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  <c r="L23" s="26">
        <v>12</v>
      </c>
      <c r="M23" s="26">
        <v>13</v>
      </c>
      <c r="N23" s="26">
        <v>14</v>
      </c>
      <c r="O23" s="26">
        <v>15</v>
      </c>
      <c r="P23" s="26">
        <v>16</v>
      </c>
      <c r="Q23" s="26">
        <v>17</v>
      </c>
      <c r="R23" s="26">
        <v>18</v>
      </c>
      <c r="S23" s="3"/>
    </row>
    <row r="24" spans="1:44" ht="20.100000000000001" customHeight="1" x14ac:dyDescent="0.25">
      <c r="A24" s="27"/>
      <c r="B24" s="28">
        <f ca="1">F1</f>
        <v>46157</v>
      </c>
      <c r="C24" s="29"/>
      <c r="D24" s="29">
        <f>F3*(-1)</f>
        <v>-300000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46" t="s">
        <v>24</v>
      </c>
      <c r="R24" s="46" t="s">
        <v>24</v>
      </c>
      <c r="S24" s="3"/>
      <c r="X24" s="7"/>
    </row>
    <row r="25" spans="1:44" ht="20.100000000000001" customHeight="1" x14ac:dyDescent="0.25">
      <c r="A25" s="31">
        <v>1</v>
      </c>
      <c r="B25" s="47">
        <f ca="1">B24+14</f>
        <v>46171</v>
      </c>
      <c r="C25" s="29">
        <v>14</v>
      </c>
      <c r="D25" s="33">
        <f>-1*ROUND(D24*((C25/100*F5)+((C25/100*F5)/(POWER(1+(C25/100*F5),F6)-1))),2)</f>
        <v>42046.2</v>
      </c>
      <c r="E25" s="33">
        <f>D25-F25</f>
        <v>46.19999999999709</v>
      </c>
      <c r="F25" s="33">
        <f>-1*D24/100*(C25*F5)</f>
        <v>42000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3" t="s">
        <v>24</v>
      </c>
      <c r="R25" s="33" t="s">
        <v>24</v>
      </c>
      <c r="S25" s="3"/>
    </row>
    <row r="26" spans="1:44" ht="20.100000000000001" customHeight="1" x14ac:dyDescent="0.25">
      <c r="A26" s="27">
        <v>2</v>
      </c>
      <c r="B26" s="47">
        <f ca="1">B25+14</f>
        <v>46185</v>
      </c>
      <c r="C26" s="29">
        <v>14</v>
      </c>
      <c r="D26" s="34">
        <f>D25</f>
        <v>42046.2</v>
      </c>
      <c r="E26" s="33">
        <f>D26-F26</f>
        <v>52.667999999997846</v>
      </c>
      <c r="F26" s="34">
        <f>((F25/(C25*F5)*100)-E25)/100*(C25*F5)</f>
        <v>41993.531999999999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3" t="s">
        <v>24</v>
      </c>
      <c r="R26" s="33" t="s">
        <v>24</v>
      </c>
      <c r="S26" s="3"/>
    </row>
    <row r="27" spans="1:44" ht="20.100000000000001" customHeight="1" x14ac:dyDescent="0.25">
      <c r="A27" s="31">
        <v>3</v>
      </c>
      <c r="B27" s="47">
        <f t="shared" ref="B27:B76" ca="1" si="0">B26+14</f>
        <v>46199</v>
      </c>
      <c r="C27" s="29">
        <v>14</v>
      </c>
      <c r="D27" s="34">
        <f t="shared" ref="D27:D75" si="1">D26</f>
        <v>42046.2</v>
      </c>
      <c r="E27" s="33">
        <f t="shared" ref="E27:E75" si="2">D27-F27</f>
        <v>60.041519999998854</v>
      </c>
      <c r="F27" s="34">
        <f>((F26/(C25*F5)*100)-E26)/100*(C25*F5)</f>
        <v>41986.158479999998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3" t="s">
        <v>24</v>
      </c>
      <c r="R27" s="33" t="s">
        <v>24</v>
      </c>
      <c r="S27" s="3"/>
    </row>
    <row r="28" spans="1:44" ht="20.100000000000001" customHeight="1" x14ac:dyDescent="0.25">
      <c r="A28" s="31">
        <v>4</v>
      </c>
      <c r="B28" s="47">
        <f t="shared" ca="1" si="0"/>
        <v>46213</v>
      </c>
      <c r="C28" s="29">
        <v>14</v>
      </c>
      <c r="D28" s="34">
        <f t="shared" si="1"/>
        <v>42046.2</v>
      </c>
      <c r="E28" s="33">
        <f t="shared" si="2"/>
        <v>68.447332799994911</v>
      </c>
      <c r="F28" s="34">
        <f>((F27/(C25*F5)*100)-E27)/100*(C25*F5)</f>
        <v>41977.752667200002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3" t="s">
        <v>24</v>
      </c>
      <c r="R28" s="33" t="s">
        <v>24</v>
      </c>
      <c r="S28" s="3"/>
    </row>
    <row r="29" spans="1:44" ht="20.100000000000001" customHeight="1" x14ac:dyDescent="0.25">
      <c r="A29" s="27">
        <v>5</v>
      </c>
      <c r="B29" s="47">
        <f t="shared" ca="1" si="0"/>
        <v>46227</v>
      </c>
      <c r="C29" s="29">
        <v>14</v>
      </c>
      <c r="D29" s="34">
        <f t="shared" si="1"/>
        <v>42046.2</v>
      </c>
      <c r="E29" s="33">
        <f t="shared" si="2"/>
        <v>78.029959391999</v>
      </c>
      <c r="F29" s="34">
        <f>((F28/(C25*F5)*100)-E28)/100*(C25*F5)</f>
        <v>41968.170040607998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3" t="s">
        <v>24</v>
      </c>
      <c r="R29" s="33" t="s">
        <v>24</v>
      </c>
      <c r="S29" s="3"/>
    </row>
    <row r="30" spans="1:44" s="5" customFormat="1" ht="20.100000000000001" customHeight="1" x14ac:dyDescent="0.25">
      <c r="A30" s="31">
        <v>6</v>
      </c>
      <c r="B30" s="47">
        <f t="shared" ca="1" si="0"/>
        <v>46241</v>
      </c>
      <c r="C30" s="29">
        <v>14</v>
      </c>
      <c r="D30" s="34">
        <f t="shared" si="1"/>
        <v>42046.2</v>
      </c>
      <c r="E30" s="33">
        <f t="shared" si="2"/>
        <v>88.954153706879879</v>
      </c>
      <c r="F30" s="34">
        <f>((F29/(C25*F5)*100)-E29)/100*(C25*F5)</f>
        <v>41957.245846293117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 t="s">
        <v>24</v>
      </c>
      <c r="R30" s="33" t="s">
        <v>24</v>
      </c>
      <c r="S30" s="2"/>
      <c r="AR30" s="45"/>
    </row>
    <row r="31" spans="1:44" s="5" customFormat="1" ht="20.100000000000001" customHeight="1" x14ac:dyDescent="0.25">
      <c r="A31" s="31">
        <v>7</v>
      </c>
      <c r="B31" s="47">
        <f t="shared" ca="1" si="0"/>
        <v>46255</v>
      </c>
      <c r="C31" s="29">
        <v>14</v>
      </c>
      <c r="D31" s="34">
        <f t="shared" si="1"/>
        <v>42046.2</v>
      </c>
      <c r="E31" s="33">
        <f t="shared" si="2"/>
        <v>101.40773522583913</v>
      </c>
      <c r="F31" s="34">
        <f>((F30/(C25*F5)*100)-E30)/100*(C25*F5)</f>
        <v>41944.792264774158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3" t="s">
        <v>24</v>
      </c>
      <c r="R31" s="33" t="s">
        <v>24</v>
      </c>
      <c r="S31" s="2"/>
      <c r="AR31" s="45"/>
    </row>
    <row r="32" spans="1:44" s="5" customFormat="1" ht="20.100000000000001" customHeight="1" x14ac:dyDescent="0.25">
      <c r="A32" s="27">
        <v>8</v>
      </c>
      <c r="B32" s="47">
        <f t="shared" ca="1" si="0"/>
        <v>46269</v>
      </c>
      <c r="C32" s="29">
        <v>14</v>
      </c>
      <c r="D32" s="34">
        <f t="shared" si="1"/>
        <v>42046.2</v>
      </c>
      <c r="E32" s="33">
        <f t="shared" si="2"/>
        <v>115.60481815745879</v>
      </c>
      <c r="F32" s="34">
        <f>((F31/(C25*F5)*100)-E31)/100*(C25*F5)</f>
        <v>41930.595181842538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3" t="s">
        <v>24</v>
      </c>
      <c r="R32" s="33" t="s">
        <v>24</v>
      </c>
      <c r="S32" s="2"/>
      <c r="AR32" s="45"/>
    </row>
    <row r="33" spans="1:44" s="5" customFormat="1" ht="20.100000000000001" customHeight="1" x14ac:dyDescent="0.25">
      <c r="A33" s="31">
        <v>9</v>
      </c>
      <c r="B33" s="47">
        <f t="shared" ca="1" si="0"/>
        <v>46283</v>
      </c>
      <c r="C33" s="29">
        <v>14</v>
      </c>
      <c r="D33" s="34">
        <f t="shared" si="1"/>
        <v>42046.2</v>
      </c>
      <c r="E33" s="33">
        <f t="shared" si="2"/>
        <v>131.78949269950681</v>
      </c>
      <c r="F33" s="34">
        <f>((F32/(C25*F5)*100)-E32)/100*(C25*F5)</f>
        <v>41914.41050730049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3" t="s">
        <v>24</v>
      </c>
      <c r="R33" s="33" t="s">
        <v>24</v>
      </c>
      <c r="S33" s="2"/>
      <c r="AR33" s="45"/>
    </row>
    <row r="34" spans="1:44" s="5" customFormat="1" ht="20.100000000000001" customHeight="1" x14ac:dyDescent="0.25">
      <c r="A34" s="31">
        <v>10</v>
      </c>
      <c r="B34" s="47">
        <f t="shared" ca="1" si="0"/>
        <v>46297</v>
      </c>
      <c r="C34" s="29">
        <v>14</v>
      </c>
      <c r="D34" s="34">
        <f t="shared" si="1"/>
        <v>42046.2</v>
      </c>
      <c r="E34" s="33">
        <f t="shared" si="2"/>
        <v>150.24002167743311</v>
      </c>
      <c r="F34" s="34">
        <f>((F33/(C25*F5)*100)-E33)/100*(C25*F5)</f>
        <v>41895.959978322564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3" t="s">
        <v>24</v>
      </c>
      <c r="R34" s="33" t="s">
        <v>24</v>
      </c>
      <c r="S34" s="2"/>
      <c r="AR34" s="45"/>
    </row>
    <row r="35" spans="1:44" s="5" customFormat="1" ht="20.100000000000001" customHeight="1" x14ac:dyDescent="0.25">
      <c r="A35" s="27">
        <v>11</v>
      </c>
      <c r="B35" s="47">
        <f t="shared" ca="1" si="0"/>
        <v>46311</v>
      </c>
      <c r="C35" s="29">
        <v>14</v>
      </c>
      <c r="D35" s="34">
        <f t="shared" si="1"/>
        <v>42046.2</v>
      </c>
      <c r="E35" s="33">
        <f t="shared" si="2"/>
        <v>171.27362471227389</v>
      </c>
      <c r="F35" s="34">
        <f>((F34/(C25*F5)*100)-E34)/100*(C25*F5)</f>
        <v>41874.926375287723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3" t="s">
        <v>24</v>
      </c>
      <c r="R35" s="33" t="s">
        <v>24</v>
      </c>
      <c r="S35" s="2"/>
      <c r="AR35" s="45"/>
    </row>
    <row r="36" spans="1:44" s="5" customFormat="1" ht="20.100000000000001" customHeight="1" x14ac:dyDescent="0.25">
      <c r="A36" s="31">
        <v>12</v>
      </c>
      <c r="B36" s="47">
        <f t="shared" ca="1" si="0"/>
        <v>46325</v>
      </c>
      <c r="C36" s="29">
        <v>14</v>
      </c>
      <c r="D36" s="34">
        <f t="shared" si="1"/>
        <v>42046.2</v>
      </c>
      <c r="E36" s="33">
        <f t="shared" si="2"/>
        <v>195.25193217199558</v>
      </c>
      <c r="F36" s="34">
        <f>((F35/(C25*F5)*100)-E35)/100*(C25*F5)</f>
        <v>41850.948067828002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3" t="s">
        <v>24</v>
      </c>
      <c r="R36" s="33" t="s">
        <v>24</v>
      </c>
      <c r="S36" s="2"/>
      <c r="AR36" s="45"/>
    </row>
    <row r="37" spans="1:44" s="5" customFormat="1" ht="20.100000000000001" customHeight="1" x14ac:dyDescent="0.25">
      <c r="A37" s="31">
        <v>13</v>
      </c>
      <c r="B37" s="47">
        <f t="shared" ca="1" si="0"/>
        <v>46339</v>
      </c>
      <c r="C37" s="29">
        <v>14</v>
      </c>
      <c r="D37" s="34">
        <f t="shared" si="1"/>
        <v>42046.2</v>
      </c>
      <c r="E37" s="33">
        <f t="shared" si="2"/>
        <v>222.58720267606986</v>
      </c>
      <c r="F37" s="34">
        <f>((F36/(C25*F5)*100)-E36)/100*(C25*F5)</f>
        <v>41823.612797323927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3" t="s">
        <v>24</v>
      </c>
      <c r="R37" s="33" t="s">
        <v>24</v>
      </c>
      <c r="S37" s="2"/>
      <c r="AR37" s="45"/>
    </row>
    <row r="38" spans="1:44" s="5" customFormat="1" ht="20.100000000000001" customHeight="1" x14ac:dyDescent="0.25">
      <c r="A38" s="27">
        <v>14</v>
      </c>
      <c r="B38" s="47">
        <f t="shared" ca="1" si="0"/>
        <v>46353</v>
      </c>
      <c r="C38" s="29">
        <v>14</v>
      </c>
      <c r="D38" s="34">
        <f t="shared" si="1"/>
        <v>42046.2</v>
      </c>
      <c r="E38" s="33">
        <f t="shared" si="2"/>
        <v>253.74941105071775</v>
      </c>
      <c r="F38" s="34">
        <f>((F37/(C25*F5)*100)-E37)/100*(C25*F5)</f>
        <v>41792.450588949279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3" t="s">
        <v>24</v>
      </c>
      <c r="R38" s="33" t="s">
        <v>24</v>
      </c>
      <c r="S38" s="2"/>
      <c r="AR38" s="45"/>
    </row>
    <row r="39" spans="1:44" s="5" customFormat="1" ht="20.100000000000001" customHeight="1" x14ac:dyDescent="0.25">
      <c r="A39" s="31">
        <v>15</v>
      </c>
      <c r="B39" s="47">
        <f t="shared" ca="1" si="0"/>
        <v>46367</v>
      </c>
      <c r="C39" s="29">
        <v>14</v>
      </c>
      <c r="D39" s="34">
        <f t="shared" si="1"/>
        <v>42046.2</v>
      </c>
      <c r="E39" s="33">
        <f t="shared" si="2"/>
        <v>289.27432859781402</v>
      </c>
      <c r="F39" s="34">
        <f>((F38/(C25*F5)*100)-E38)/100*(C25*F5)</f>
        <v>41756.925671402183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3" t="s">
        <v>24</v>
      </c>
      <c r="R39" s="33" t="s">
        <v>24</v>
      </c>
      <c r="S39" s="2"/>
      <c r="AR39" s="45"/>
    </row>
    <row r="40" spans="1:44" s="5" customFormat="1" ht="20.100000000000001" customHeight="1" x14ac:dyDescent="0.25">
      <c r="A40" s="31">
        <v>16</v>
      </c>
      <c r="B40" s="47">
        <f t="shared" ca="1" si="0"/>
        <v>46381</v>
      </c>
      <c r="C40" s="29">
        <v>14</v>
      </c>
      <c r="D40" s="34">
        <f t="shared" si="1"/>
        <v>42046.2</v>
      </c>
      <c r="E40" s="33">
        <f t="shared" si="2"/>
        <v>329.772734601509</v>
      </c>
      <c r="F40" s="34">
        <f>((F39/(C25*F5)*100)-E39)/100*(C25*F5)</f>
        <v>41716.427265398488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3" t="s">
        <v>24</v>
      </c>
      <c r="R40" s="33" t="s">
        <v>24</v>
      </c>
      <c r="S40" s="2"/>
      <c r="AR40" s="45"/>
    </row>
    <row r="41" spans="1:44" ht="20.100000000000001" customHeight="1" x14ac:dyDescent="0.25">
      <c r="A41" s="27">
        <v>17</v>
      </c>
      <c r="B41" s="47">
        <f t="shared" ca="1" si="0"/>
        <v>46395</v>
      </c>
      <c r="C41" s="29">
        <v>14</v>
      </c>
      <c r="D41" s="34">
        <f t="shared" si="1"/>
        <v>42046.2</v>
      </c>
      <c r="E41" s="33">
        <f t="shared" si="2"/>
        <v>375.94091744571779</v>
      </c>
      <c r="F41" s="34">
        <f>((F40/(C25*F5)*100)-E40)/100*(C25*F5)</f>
        <v>41670.259082554279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3" t="s">
        <v>24</v>
      </c>
      <c r="R41" s="33" t="s">
        <v>24</v>
      </c>
      <c r="S41" s="3"/>
    </row>
    <row r="42" spans="1:44" ht="20.100000000000001" customHeight="1" x14ac:dyDescent="0.25">
      <c r="A42" s="31">
        <v>18</v>
      </c>
      <c r="B42" s="47">
        <f t="shared" ca="1" si="0"/>
        <v>46409</v>
      </c>
      <c r="C42" s="29">
        <v>14</v>
      </c>
      <c r="D42" s="34">
        <f t="shared" si="1"/>
        <v>42046.2</v>
      </c>
      <c r="E42" s="33">
        <f t="shared" si="2"/>
        <v>428.57264588811813</v>
      </c>
      <c r="F42" s="34">
        <f>((F41/(C25*F5)*100)-E41)/100*(C25*F5)</f>
        <v>41617.627354111879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3" t="s">
        <v>24</v>
      </c>
      <c r="R42" s="33" t="s">
        <v>24</v>
      </c>
      <c r="S42" s="3"/>
    </row>
    <row r="43" spans="1:44" ht="20.100000000000001" customHeight="1" x14ac:dyDescent="0.25">
      <c r="A43" s="31">
        <v>19</v>
      </c>
      <c r="B43" s="47">
        <f t="shared" ca="1" si="0"/>
        <v>46423</v>
      </c>
      <c r="C43" s="29">
        <v>14</v>
      </c>
      <c r="D43" s="34">
        <f t="shared" si="1"/>
        <v>42046.2</v>
      </c>
      <c r="E43" s="33">
        <f t="shared" si="2"/>
        <v>488.5728163124586</v>
      </c>
      <c r="F43" s="34">
        <f>((F42/(C25*F5)*100)-E42)/100*(C25*F5)</f>
        <v>41557.627183687538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3" t="s">
        <v>24</v>
      </c>
      <c r="R43" s="33" t="s">
        <v>24</v>
      </c>
      <c r="S43" s="3"/>
    </row>
    <row r="44" spans="1:44" ht="20.100000000000001" customHeight="1" x14ac:dyDescent="0.25">
      <c r="A44" s="27">
        <v>20</v>
      </c>
      <c r="B44" s="47">
        <f t="shared" ca="1" si="0"/>
        <v>46437</v>
      </c>
      <c r="C44" s="29">
        <v>14</v>
      </c>
      <c r="D44" s="34">
        <f t="shared" si="1"/>
        <v>42046.2</v>
      </c>
      <c r="E44" s="33">
        <f t="shared" si="2"/>
        <v>556.97301059620077</v>
      </c>
      <c r="F44" s="34">
        <f>((F43/(C25*F5)*100)-E43)/100*(C25*F5)</f>
        <v>41489.226989403796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3" t="s">
        <v>24</v>
      </c>
      <c r="R44" s="33" t="s">
        <v>24</v>
      </c>
      <c r="S44" s="3"/>
    </row>
    <row r="45" spans="1:44" ht="20.100000000000001" customHeight="1" x14ac:dyDescent="0.25">
      <c r="A45" s="31">
        <v>21</v>
      </c>
      <c r="B45" s="47">
        <f t="shared" ca="1" si="0"/>
        <v>46451</v>
      </c>
      <c r="C45" s="29">
        <v>14</v>
      </c>
      <c r="D45" s="34">
        <f t="shared" si="1"/>
        <v>42046.2</v>
      </c>
      <c r="E45" s="33">
        <f t="shared" si="2"/>
        <v>634.94923207967076</v>
      </c>
      <c r="F45" s="34">
        <f>((F44/(C25*F5)*100)-E44)/100*(C25*F5)</f>
        <v>41411.250767920326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3" t="s">
        <v>24</v>
      </c>
      <c r="R45" s="33" t="s">
        <v>24</v>
      </c>
      <c r="S45" s="3"/>
    </row>
    <row r="46" spans="1:44" ht="20.100000000000001" customHeight="1" x14ac:dyDescent="0.25">
      <c r="A46" s="31">
        <v>22</v>
      </c>
      <c r="B46" s="47">
        <f t="shared" ca="1" si="0"/>
        <v>46465</v>
      </c>
      <c r="C46" s="29">
        <v>14</v>
      </c>
      <c r="D46" s="34">
        <f t="shared" si="1"/>
        <v>42046.2</v>
      </c>
      <c r="E46" s="33">
        <f t="shared" si="2"/>
        <v>723.84212457082322</v>
      </c>
      <c r="F46" s="34">
        <f>((F45/(C25*F5)*100)-E45)/100*(C25*F5)</f>
        <v>41322.357875429174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3" t="s">
        <v>24</v>
      </c>
      <c r="R46" s="33" t="s">
        <v>24</v>
      </c>
      <c r="S46" s="3"/>
    </row>
    <row r="47" spans="1:44" ht="20.100000000000001" customHeight="1" x14ac:dyDescent="0.25">
      <c r="A47" s="27">
        <v>23</v>
      </c>
      <c r="B47" s="47">
        <f t="shared" ca="1" si="0"/>
        <v>46479</v>
      </c>
      <c r="C47" s="29">
        <v>14</v>
      </c>
      <c r="D47" s="34">
        <f t="shared" si="1"/>
        <v>42046.2</v>
      </c>
      <c r="E47" s="33">
        <f t="shared" si="2"/>
        <v>825.18002201073978</v>
      </c>
      <c r="F47" s="34">
        <f>((F46/(C25*F5)*100)-E46)/100*(C25*F5)</f>
        <v>41221.019977989257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3" t="s">
        <v>24</v>
      </c>
      <c r="R47" s="33" t="s">
        <v>24</v>
      </c>
      <c r="S47" s="3"/>
    </row>
    <row r="48" spans="1:44" ht="20.100000000000001" customHeight="1" x14ac:dyDescent="0.25">
      <c r="A48" s="31">
        <v>24</v>
      </c>
      <c r="B48" s="47">
        <f t="shared" ca="1" si="0"/>
        <v>46493</v>
      </c>
      <c r="C48" s="29">
        <v>14</v>
      </c>
      <c r="D48" s="34">
        <f t="shared" si="1"/>
        <v>42046.2</v>
      </c>
      <c r="E48" s="33">
        <f t="shared" si="2"/>
        <v>940.70522509224247</v>
      </c>
      <c r="F48" s="34">
        <f>((F47/(C25*F5)*100)-E47)/100*(C25*F5)</f>
        <v>41105.494774907755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3" t="s">
        <v>24</v>
      </c>
      <c r="R48" s="33" t="s">
        <v>24</v>
      </c>
      <c r="S48" s="3"/>
    </row>
    <row r="49" spans="1:19" ht="20.100000000000001" customHeight="1" x14ac:dyDescent="0.25">
      <c r="A49" s="31">
        <v>25</v>
      </c>
      <c r="B49" s="47">
        <f t="shared" ca="1" si="0"/>
        <v>46507</v>
      </c>
      <c r="C49" s="29">
        <v>14</v>
      </c>
      <c r="D49" s="34">
        <f t="shared" si="1"/>
        <v>42046.2</v>
      </c>
      <c r="E49" s="33">
        <f t="shared" si="2"/>
        <v>1072.4039566051579</v>
      </c>
      <c r="F49" s="34">
        <f>((F48/(C25*F5)*100)-E48)/100*(C25*F5)</f>
        <v>40973.796043394839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24</v>
      </c>
      <c r="R49" s="33" t="s">
        <v>24</v>
      </c>
      <c r="S49" s="3"/>
    </row>
    <row r="50" spans="1:19" ht="20.100000000000001" customHeight="1" x14ac:dyDescent="0.25">
      <c r="A50" s="31">
        <v>26</v>
      </c>
      <c r="B50" s="47">
        <f t="shared" ca="1" si="0"/>
        <v>46521</v>
      </c>
      <c r="C50" s="29">
        <v>14</v>
      </c>
      <c r="D50" s="34">
        <f t="shared" si="1"/>
        <v>42046.2</v>
      </c>
      <c r="E50" s="33">
        <f t="shared" si="2"/>
        <v>1222.5405105298778</v>
      </c>
      <c r="F50" s="34">
        <f>((F49/(C25*F5)*100)-E49)/100*(C25*F5)</f>
        <v>40823.659489470119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3" t="s">
        <v>24</v>
      </c>
      <c r="R50" s="33" t="s">
        <v>24</v>
      </c>
      <c r="S50" s="3"/>
    </row>
    <row r="51" spans="1:19" ht="20.100000000000001" customHeight="1" x14ac:dyDescent="0.25">
      <c r="A51" s="27">
        <v>27</v>
      </c>
      <c r="B51" s="47">
        <f t="shared" ca="1" si="0"/>
        <v>46535</v>
      </c>
      <c r="C51" s="29">
        <v>14</v>
      </c>
      <c r="D51" s="34">
        <f t="shared" si="1"/>
        <v>42046.2</v>
      </c>
      <c r="E51" s="33">
        <f t="shared" si="2"/>
        <v>1393.6961820040669</v>
      </c>
      <c r="F51" s="34">
        <f>((F50/(C25*F5)*100)-E50)/100*(C25*F5)</f>
        <v>40652.50381799593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3" t="s">
        <v>24</v>
      </c>
      <c r="R51" s="33" t="s">
        <v>24</v>
      </c>
      <c r="S51" s="3"/>
    </row>
    <row r="52" spans="1:19" ht="20.100000000000001" customHeight="1" x14ac:dyDescent="0.25">
      <c r="A52" s="31">
        <v>28</v>
      </c>
      <c r="B52" s="47">
        <f t="shared" ca="1" si="0"/>
        <v>46549</v>
      </c>
      <c r="C52" s="29">
        <v>14</v>
      </c>
      <c r="D52" s="34">
        <f t="shared" si="1"/>
        <v>42046.2</v>
      </c>
      <c r="E52" s="33">
        <f t="shared" si="2"/>
        <v>1588.8136474846324</v>
      </c>
      <c r="F52" s="34">
        <f>((F51/(C25*F5)*100)-E51)/100*(C25*F5)</f>
        <v>40457.386352515365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3" t="s">
        <v>24</v>
      </c>
      <c r="R52" s="33" t="s">
        <v>24</v>
      </c>
      <c r="S52" s="3"/>
    </row>
    <row r="53" spans="1:19" ht="20.100000000000001" customHeight="1" x14ac:dyDescent="0.25">
      <c r="A53" s="31">
        <v>29</v>
      </c>
      <c r="B53" s="47">
        <f t="shared" ca="1" si="0"/>
        <v>46563</v>
      </c>
      <c r="C53" s="29">
        <v>14</v>
      </c>
      <c r="D53" s="34">
        <f t="shared" si="1"/>
        <v>42046.2</v>
      </c>
      <c r="E53" s="33">
        <f t="shared" si="2"/>
        <v>1811.2475581324834</v>
      </c>
      <c r="F53" s="34">
        <f>((F52/(C25*F5)*100)-E52)/100*(C25*F5)</f>
        <v>40234.952441867514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3" t="s">
        <v>24</v>
      </c>
      <c r="R53" s="33" t="s">
        <v>24</v>
      </c>
      <c r="S53" s="3"/>
    </row>
    <row r="54" spans="1:19" ht="20.100000000000001" customHeight="1" x14ac:dyDescent="0.25">
      <c r="A54" s="31">
        <v>30</v>
      </c>
      <c r="B54" s="47">
        <f t="shared" ca="1" si="0"/>
        <v>46577</v>
      </c>
      <c r="C54" s="29">
        <v>14</v>
      </c>
      <c r="D54" s="34">
        <f t="shared" si="1"/>
        <v>42046.2</v>
      </c>
      <c r="E54" s="33">
        <f t="shared" si="2"/>
        <v>2064.8222162710372</v>
      </c>
      <c r="F54" s="34">
        <f>((F53/(C25*F5)*100)-E53)/100*(C25*F5)</f>
        <v>39981.37778372896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3" t="s">
        <v>24</v>
      </c>
      <c r="R54" s="33" t="s">
        <v>24</v>
      </c>
      <c r="S54" s="3"/>
    </row>
    <row r="55" spans="1:19" ht="20.100000000000001" customHeight="1" x14ac:dyDescent="0.25">
      <c r="A55" s="27">
        <v>31</v>
      </c>
      <c r="B55" s="47">
        <f t="shared" ca="1" si="0"/>
        <v>46591</v>
      </c>
      <c r="C55" s="29">
        <v>14</v>
      </c>
      <c r="D55" s="34">
        <f t="shared" si="1"/>
        <v>42046.2</v>
      </c>
      <c r="E55" s="33">
        <f t="shared" si="2"/>
        <v>2353.8973265489767</v>
      </c>
      <c r="F55" s="34">
        <f>((F54/(C25*F5)*100)-E54)/100*(C25*F5)</f>
        <v>39692.30267345102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3" t="s">
        <v>24</v>
      </c>
      <c r="R55" s="33" t="s">
        <v>24</v>
      </c>
      <c r="S55" s="3"/>
    </row>
    <row r="56" spans="1:19" ht="20.100000000000001" customHeight="1" x14ac:dyDescent="0.25">
      <c r="A56" s="31">
        <v>32</v>
      </c>
      <c r="B56" s="47">
        <f t="shared" ca="1" si="0"/>
        <v>46605</v>
      </c>
      <c r="C56" s="29">
        <v>14</v>
      </c>
      <c r="D56" s="34">
        <f t="shared" si="1"/>
        <v>42046.2</v>
      </c>
      <c r="E56" s="33">
        <f t="shared" si="2"/>
        <v>2683.442952265832</v>
      </c>
      <c r="F56" s="34">
        <f>((F55/(C25*F5)*100)-E55)/100*(C25*F5)</f>
        <v>39362.757047734165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3" t="s">
        <v>24</v>
      </c>
      <c r="R56" s="33" t="s">
        <v>24</v>
      </c>
      <c r="S56" s="3"/>
    </row>
    <row r="57" spans="1:19" ht="20.100000000000001" customHeight="1" x14ac:dyDescent="0.25">
      <c r="A57" s="31">
        <v>33</v>
      </c>
      <c r="B57" s="47">
        <f t="shared" ca="1" si="0"/>
        <v>46619</v>
      </c>
      <c r="C57" s="29">
        <v>14</v>
      </c>
      <c r="D57" s="34">
        <f t="shared" si="1"/>
        <v>42046.2</v>
      </c>
      <c r="E57" s="33">
        <f t="shared" si="2"/>
        <v>3059.124965583047</v>
      </c>
      <c r="F57" s="34">
        <f>((F56/(C25*F5)*100)-E56)/100*(C25*F5)</f>
        <v>38987.07503441695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3" t="s">
        <v>24</v>
      </c>
      <c r="R57" s="33" t="s">
        <v>24</v>
      </c>
      <c r="S57" s="3"/>
    </row>
    <row r="58" spans="1:19" ht="20.100000000000001" customHeight="1" x14ac:dyDescent="0.25">
      <c r="A58" s="31">
        <v>34</v>
      </c>
      <c r="B58" s="47">
        <f t="shared" ca="1" si="0"/>
        <v>46633</v>
      </c>
      <c r="C58" s="29">
        <v>14</v>
      </c>
      <c r="D58" s="34">
        <f t="shared" si="1"/>
        <v>42046.2</v>
      </c>
      <c r="E58" s="33">
        <f t="shared" si="2"/>
        <v>3487.4024607646716</v>
      </c>
      <c r="F58" s="34">
        <f>((F57/(C25*F5)*100)-E57)/100*(C25*F5)</f>
        <v>38558.797539235326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3" t="s">
        <v>24</v>
      </c>
      <c r="R58" s="33" t="s">
        <v>24</v>
      </c>
      <c r="S58" s="3"/>
    </row>
    <row r="59" spans="1:19" ht="20.100000000000001" customHeight="1" x14ac:dyDescent="0.25">
      <c r="A59" s="27">
        <v>35</v>
      </c>
      <c r="B59" s="47">
        <f t="shared" ca="1" si="0"/>
        <v>46647</v>
      </c>
      <c r="C59" s="29">
        <v>14</v>
      </c>
      <c r="D59" s="34">
        <f t="shared" si="1"/>
        <v>42046.2</v>
      </c>
      <c r="E59" s="33">
        <f t="shared" si="2"/>
        <v>3975.638805271723</v>
      </c>
      <c r="F59" s="34">
        <f>((F58/(C25*F5)*100)-E58)/100*(C25*F5)</f>
        <v>38070.561194728274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3" t="s">
        <v>24</v>
      </c>
      <c r="R59" s="33" t="s">
        <v>24</v>
      </c>
      <c r="S59" s="3"/>
    </row>
    <row r="60" spans="1:19" ht="20.100000000000001" customHeight="1" x14ac:dyDescent="0.25">
      <c r="A60" s="31">
        <v>36</v>
      </c>
      <c r="B60" s="47">
        <f t="shared" ca="1" si="0"/>
        <v>46661</v>
      </c>
      <c r="C60" s="29">
        <v>14</v>
      </c>
      <c r="D60" s="34">
        <f t="shared" si="1"/>
        <v>42046.2</v>
      </c>
      <c r="E60" s="33">
        <f t="shared" si="2"/>
        <v>4532.2282380097531</v>
      </c>
      <c r="F60" s="34">
        <f>((F59/(C25*F5)*100)-E59)/100*(C25*F5)</f>
        <v>37513.971761990244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3" t="s">
        <v>24</v>
      </c>
      <c r="R60" s="33" t="s">
        <v>24</v>
      </c>
      <c r="S60" s="3"/>
    </row>
    <row r="61" spans="1:19" ht="20.100000000000001" customHeight="1" x14ac:dyDescent="0.25">
      <c r="A61" s="31">
        <v>37</v>
      </c>
      <c r="B61" s="47">
        <f t="shared" ca="1" si="0"/>
        <v>46675</v>
      </c>
      <c r="C61" s="29">
        <v>14</v>
      </c>
      <c r="D61" s="34">
        <f t="shared" si="1"/>
        <v>42046.2</v>
      </c>
      <c r="E61" s="33">
        <f t="shared" si="2"/>
        <v>5166.7401913311187</v>
      </c>
      <c r="F61" s="34">
        <f>((F60/(C25*F5)*100)-E60)/100*(C25*F5)</f>
        <v>36879.459808668878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3" t="s">
        <v>24</v>
      </c>
      <c r="R61" s="33" t="s">
        <v>24</v>
      </c>
      <c r="S61" s="3"/>
    </row>
    <row r="62" spans="1:19" ht="20.100000000000001" customHeight="1" x14ac:dyDescent="0.25">
      <c r="A62" s="31">
        <v>38</v>
      </c>
      <c r="B62" s="47">
        <f t="shared" ca="1" si="0"/>
        <v>46689</v>
      </c>
      <c r="C62" s="29">
        <v>14</v>
      </c>
      <c r="D62" s="34">
        <f t="shared" si="1"/>
        <v>42046.2</v>
      </c>
      <c r="E62" s="33">
        <f t="shared" si="2"/>
        <v>5890.083818117484</v>
      </c>
      <c r="F62" s="34">
        <f>((F61/(C25*F5)*100)-E61)/100*(C25*F5)</f>
        <v>36156.116181882513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3" t="s">
        <v>24</v>
      </c>
      <c r="R62" s="33" t="s">
        <v>24</v>
      </c>
      <c r="S62" s="3"/>
    </row>
    <row r="63" spans="1:19" ht="20.100000000000001" customHeight="1" x14ac:dyDescent="0.25">
      <c r="A63" s="27">
        <v>39</v>
      </c>
      <c r="B63" s="47">
        <f t="shared" ca="1" si="0"/>
        <v>46703</v>
      </c>
      <c r="C63" s="29">
        <v>14</v>
      </c>
      <c r="D63" s="34">
        <f t="shared" si="1"/>
        <v>42046.2</v>
      </c>
      <c r="E63" s="33">
        <f t="shared" si="2"/>
        <v>6714.6955526539314</v>
      </c>
      <c r="F63" s="34">
        <f>((F62/(C25*F5)*100)-E62)/100*(C25*F5)</f>
        <v>35331.504447346066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3" t="s">
        <v>24</v>
      </c>
      <c r="R63" s="33" t="s">
        <v>24</v>
      </c>
      <c r="S63" s="3"/>
    </row>
    <row r="64" spans="1:19" ht="20.100000000000001" customHeight="1" x14ac:dyDescent="0.25">
      <c r="A64" s="31">
        <v>40</v>
      </c>
      <c r="B64" s="47">
        <f t="shared" ca="1" si="0"/>
        <v>46717</v>
      </c>
      <c r="C64" s="29">
        <v>14</v>
      </c>
      <c r="D64" s="34">
        <f t="shared" si="1"/>
        <v>42046.2</v>
      </c>
      <c r="E64" s="33">
        <f t="shared" si="2"/>
        <v>7654.7529300254755</v>
      </c>
      <c r="F64" s="34">
        <f>((F63/(C25*F5)*100)-E63)/100*(C25*F5)</f>
        <v>34391.447069974522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3" t="s">
        <v>24</v>
      </c>
      <c r="R64" s="33" t="s">
        <v>24</v>
      </c>
      <c r="S64" s="3"/>
    </row>
    <row r="65" spans="1:19" ht="20.100000000000001" customHeight="1" x14ac:dyDescent="0.25">
      <c r="A65" s="31">
        <v>41</v>
      </c>
      <c r="B65" s="47">
        <f t="shared" ca="1" si="0"/>
        <v>46731</v>
      </c>
      <c r="C65" s="29">
        <v>14</v>
      </c>
      <c r="D65" s="34">
        <f t="shared" si="1"/>
        <v>42046.2</v>
      </c>
      <c r="E65" s="33">
        <f t="shared" si="2"/>
        <v>8726.4183402290437</v>
      </c>
      <c r="F65" s="34">
        <f>((F64/(C25*F5)*100)-E64)/100*(C25*F5)</f>
        <v>33319.781659770953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3" t="s">
        <v>24</v>
      </c>
      <c r="R65" s="33" t="s">
        <v>24</v>
      </c>
      <c r="S65" s="3"/>
    </row>
    <row r="66" spans="1:19" ht="20.100000000000001" customHeight="1" x14ac:dyDescent="0.25">
      <c r="A66" s="31">
        <v>42</v>
      </c>
      <c r="B66" s="47">
        <f t="shared" ca="1" si="0"/>
        <v>46745</v>
      </c>
      <c r="C66" s="29">
        <v>14</v>
      </c>
      <c r="D66" s="34">
        <f t="shared" si="1"/>
        <v>42046.2</v>
      </c>
      <c r="E66" s="33">
        <f t="shared" si="2"/>
        <v>9948.1169078611128</v>
      </c>
      <c r="F66" s="34">
        <f>((F65/(C25*F5)*100)-E65)/100*(C25*F5)</f>
        <v>32098.083092138884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3" t="s">
        <v>24</v>
      </c>
      <c r="R66" s="33" t="s">
        <v>24</v>
      </c>
      <c r="S66" s="3"/>
    </row>
    <row r="67" spans="1:19" ht="20.100000000000001" customHeight="1" x14ac:dyDescent="0.25">
      <c r="A67" s="27">
        <v>43</v>
      </c>
      <c r="B67" s="47">
        <f t="shared" ca="1" si="0"/>
        <v>46759</v>
      </c>
      <c r="C67" s="29">
        <v>14</v>
      </c>
      <c r="D67" s="34">
        <f t="shared" si="1"/>
        <v>42046.2</v>
      </c>
      <c r="E67" s="33">
        <f t="shared" si="2"/>
        <v>11340.853274961664</v>
      </c>
      <c r="F67" s="34">
        <f>((F66/(C25*F5)*100)-E66)/100*(C25*F5)</f>
        <v>30705.346725038333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3" t="s">
        <v>24</v>
      </c>
      <c r="R67" s="33" t="s">
        <v>24</v>
      </c>
      <c r="S67" s="3"/>
    </row>
    <row r="68" spans="1:19" ht="20.100000000000001" customHeight="1" x14ac:dyDescent="0.25">
      <c r="A68" s="31">
        <v>44</v>
      </c>
      <c r="B68" s="47">
        <f t="shared" ca="1" si="0"/>
        <v>46773</v>
      </c>
      <c r="C68" s="29">
        <v>14</v>
      </c>
      <c r="D68" s="34">
        <f t="shared" si="1"/>
        <v>42046.2</v>
      </c>
      <c r="E68" s="33">
        <f t="shared" si="2"/>
        <v>12928.572733456298</v>
      </c>
      <c r="F68" s="34">
        <f>((F67/(C25*F5)*100)-E67)/100*(C25*F5)</f>
        <v>29117.627266543699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3" t="s">
        <v>24</v>
      </c>
      <c r="R68" s="33" t="s">
        <v>24</v>
      </c>
      <c r="S68" s="3"/>
    </row>
    <row r="69" spans="1:19" ht="20.100000000000001" customHeight="1" x14ac:dyDescent="0.25">
      <c r="A69" s="31">
        <v>45</v>
      </c>
      <c r="B69" s="47">
        <f t="shared" ca="1" si="0"/>
        <v>46787</v>
      </c>
      <c r="C69" s="29">
        <v>14</v>
      </c>
      <c r="D69" s="34">
        <f t="shared" si="1"/>
        <v>42046.2</v>
      </c>
      <c r="E69" s="33">
        <f t="shared" si="2"/>
        <v>14738.572916140183</v>
      </c>
      <c r="F69" s="34">
        <f>((F68/(C25*F5)*100)-E68)/100*(C25*F5)</f>
        <v>27307.627083859814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3" t="s">
        <v>24</v>
      </c>
      <c r="R69" s="33" t="s">
        <v>24</v>
      </c>
      <c r="S69" s="3"/>
    </row>
    <row r="70" spans="1:19" ht="20.100000000000001" customHeight="1" x14ac:dyDescent="0.25">
      <c r="A70" s="31">
        <v>46</v>
      </c>
      <c r="B70" s="47">
        <f t="shared" ca="1" si="0"/>
        <v>46801</v>
      </c>
      <c r="C70" s="29">
        <v>14</v>
      </c>
      <c r="D70" s="34">
        <f t="shared" si="1"/>
        <v>42046.2</v>
      </c>
      <c r="E70" s="33">
        <f t="shared" si="2"/>
        <v>16801.97312439981</v>
      </c>
      <c r="F70" s="34">
        <f>((F69/(C25*F5)*100)-E69)/100*(C25*F5)</f>
        <v>25244.226875600187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3" t="s">
        <v>24</v>
      </c>
      <c r="R70" s="33" t="s">
        <v>24</v>
      </c>
      <c r="S70" s="3"/>
    </row>
    <row r="71" spans="1:19" ht="20.100000000000001" customHeight="1" x14ac:dyDescent="0.25">
      <c r="A71" s="27">
        <v>47</v>
      </c>
      <c r="B71" s="47">
        <f t="shared" ca="1" si="0"/>
        <v>46815</v>
      </c>
      <c r="C71" s="29">
        <v>14</v>
      </c>
      <c r="D71" s="34">
        <f t="shared" si="1"/>
        <v>42046.2</v>
      </c>
      <c r="E71" s="33">
        <f t="shared" si="2"/>
        <v>19154.249361815786</v>
      </c>
      <c r="F71" s="34">
        <f>((F70/(C25*F5)*100)-E70)/100*(C25*F5)</f>
        <v>22891.950638184211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3" t="s">
        <v>24</v>
      </c>
      <c r="R71" s="33" t="s">
        <v>24</v>
      </c>
      <c r="S71" s="3"/>
    </row>
    <row r="72" spans="1:19" ht="20.100000000000001" customHeight="1" x14ac:dyDescent="0.25">
      <c r="A72" s="31">
        <v>48</v>
      </c>
      <c r="B72" s="47">
        <f t="shared" ca="1" si="0"/>
        <v>46829</v>
      </c>
      <c r="C72" s="29">
        <v>14</v>
      </c>
      <c r="D72" s="34">
        <f t="shared" si="1"/>
        <v>42046.2</v>
      </c>
      <c r="E72" s="33">
        <f t="shared" si="2"/>
        <v>21835.844272469989</v>
      </c>
      <c r="F72" s="34">
        <f>((F71/(C25*F5)*100)-E71)/100*(C25*F5)</f>
        <v>20210.355727530008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3" t="s">
        <v>24</v>
      </c>
      <c r="R72" s="33" t="s">
        <v>24</v>
      </c>
      <c r="S72" s="3"/>
    </row>
    <row r="73" spans="1:19" ht="20.100000000000001" customHeight="1" x14ac:dyDescent="0.25">
      <c r="A73" s="31">
        <v>49</v>
      </c>
      <c r="B73" s="47">
        <f t="shared" ca="1" si="0"/>
        <v>46843</v>
      </c>
      <c r="C73" s="29">
        <v>14</v>
      </c>
      <c r="D73" s="34">
        <f t="shared" si="1"/>
        <v>42046.2</v>
      </c>
      <c r="E73" s="33">
        <f t="shared" si="2"/>
        <v>24892.86247061579</v>
      </c>
      <c r="F73" s="34">
        <f>((F72/(C25*F5)*100)-E72)/100*(C25*F5)</f>
        <v>17153.337529384207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3" t="s">
        <v>24</v>
      </c>
      <c r="R73" s="33" t="s">
        <v>24</v>
      </c>
      <c r="S73" s="3"/>
    </row>
    <row r="74" spans="1:19" ht="20.100000000000001" customHeight="1" x14ac:dyDescent="0.25">
      <c r="A74" s="31">
        <v>50</v>
      </c>
      <c r="B74" s="47">
        <f t="shared" ca="1" si="0"/>
        <v>46857</v>
      </c>
      <c r="C74" s="29">
        <v>14</v>
      </c>
      <c r="D74" s="34">
        <f t="shared" si="1"/>
        <v>42046.2</v>
      </c>
      <c r="E74" s="33">
        <f t="shared" si="2"/>
        <v>28377.863216502003</v>
      </c>
      <c r="F74" s="34">
        <f>((F73/(C25*F5)*100)-E73)/100*(C25*F5)</f>
        <v>13668.336783497996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3" t="s">
        <v>24</v>
      </c>
      <c r="R74" s="33" t="s">
        <v>24</v>
      </c>
      <c r="S74" s="3"/>
    </row>
    <row r="75" spans="1:19" ht="20.100000000000001" customHeight="1" x14ac:dyDescent="0.25">
      <c r="A75" s="27">
        <v>51</v>
      </c>
      <c r="B75" s="47">
        <f t="shared" ca="1" si="0"/>
        <v>46871</v>
      </c>
      <c r="C75" s="29">
        <v>14</v>
      </c>
      <c r="D75" s="34">
        <f t="shared" si="1"/>
        <v>42046.2</v>
      </c>
      <c r="E75" s="33">
        <f t="shared" si="2"/>
        <v>32350.764066812277</v>
      </c>
      <c r="F75" s="34">
        <f>((F74/(C25*F5)*100)-E74)/100*(C25*F5)</f>
        <v>9695.4359331877185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3" t="s">
        <v>24</v>
      </c>
      <c r="R75" s="33" t="s">
        <v>24</v>
      </c>
      <c r="S75" s="3"/>
    </row>
    <row r="76" spans="1:19" ht="20.100000000000001" customHeight="1" x14ac:dyDescent="0.25">
      <c r="A76" s="31">
        <v>52</v>
      </c>
      <c r="B76" s="47">
        <f t="shared" ca="1" si="0"/>
        <v>46885</v>
      </c>
      <c r="C76" s="29">
        <v>14</v>
      </c>
      <c r="D76" s="33">
        <f>E76+F76</f>
        <v>42068.678705505423</v>
      </c>
      <c r="E76" s="33">
        <f>(F75*100/(C25*F5))-E75</f>
        <v>36902.349741671424</v>
      </c>
      <c r="F76" s="33">
        <f>E76/100*(C25*F5)</f>
        <v>5166.3289638339993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3" t="s">
        <v>24</v>
      </c>
      <c r="R76" s="33" t="s">
        <v>24</v>
      </c>
      <c r="S76" s="3"/>
    </row>
    <row r="77" spans="1:19" ht="37.5" customHeight="1" x14ac:dyDescent="0.25">
      <c r="A77" s="25" t="s">
        <v>25</v>
      </c>
      <c r="B77" s="35" t="s">
        <v>24</v>
      </c>
      <c r="C77" s="48">
        <f>SUM(C25:C76)</f>
        <v>728</v>
      </c>
      <c r="D77" s="37">
        <f>SUM(D25:D76)</f>
        <v>2186424.8787055044</v>
      </c>
      <c r="E77" s="37">
        <f>SUM(E25:E76)</f>
        <v>300000.00000000012</v>
      </c>
      <c r="F77" s="37">
        <f>SUM(F25:F76)</f>
        <v>1886424.8787055057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4">
        <f ca="1">XIRR(D24:D76,B24:B76)*100</f>
        <v>2945.0243186950688</v>
      </c>
      <c r="R77" s="37">
        <f>D77</f>
        <v>2186424.8787055044</v>
      </c>
      <c r="S77" s="3"/>
    </row>
    <row r="78" spans="1:19" ht="8.4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3"/>
    </row>
    <row r="79" spans="1:19" ht="8.4" customHeight="1" x14ac:dyDescent="0.25">
      <c r="A79" s="21"/>
      <c r="B79" s="39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3"/>
    </row>
    <row r="80" spans="1:19" ht="28.2" customHeight="1" x14ac:dyDescent="0.25">
      <c r="A80" s="70" t="s">
        <v>26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3"/>
    </row>
    <row r="81" spans="1:44" ht="72" customHeight="1" x14ac:dyDescent="0.25">
      <c r="A81" s="70" t="s">
        <v>39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3"/>
    </row>
    <row r="82" spans="1:44" ht="30.75" customHeight="1" x14ac:dyDescent="0.25">
      <c r="A82" s="70" t="s">
        <v>27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3"/>
    </row>
    <row r="83" spans="1:44" ht="27.75" customHeight="1" x14ac:dyDescent="0.25">
      <c r="A83" s="70" t="s">
        <v>40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3"/>
    </row>
    <row r="84" spans="1:44" ht="8.4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3"/>
    </row>
    <row r="85" spans="1:44" ht="8.4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3"/>
    </row>
    <row r="86" spans="1:44" ht="8.4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3"/>
    </row>
    <row r="87" spans="1:44" ht="8.4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3"/>
    </row>
    <row r="88" spans="1:44" ht="8.4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3"/>
    </row>
    <row r="89" spans="1:44" ht="8.4" customHeight="1" x14ac:dyDescent="0.2"/>
    <row r="90" spans="1:44" ht="8.4" customHeight="1" x14ac:dyDescent="0.2"/>
    <row r="91" spans="1:44" ht="8.4" customHeight="1" x14ac:dyDescent="0.2"/>
    <row r="92" spans="1:44" ht="8.4" customHeight="1" x14ac:dyDescent="0.2"/>
    <row r="93" spans="1:44" ht="8.4" customHeight="1" x14ac:dyDescent="0.2"/>
    <row r="94" spans="1:44" ht="8.4" customHeight="1" x14ac:dyDescent="0.2"/>
    <row r="95" spans="1:44" s="1" customFormat="1" ht="8.4" customHeight="1" x14ac:dyDescent="0.2"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4"/>
    </row>
    <row r="96" spans="1:44" s="1" customFormat="1" ht="8.4" customHeight="1" x14ac:dyDescent="0.2"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4"/>
    </row>
    <row r="97" spans="19:44" s="1" customFormat="1" ht="8.4" customHeight="1" x14ac:dyDescent="0.2"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4"/>
    </row>
    <row r="98" spans="19:44" s="1" customFormat="1" ht="8.4" customHeight="1" x14ac:dyDescent="0.2"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4"/>
    </row>
    <row r="99" spans="19:44" s="1" customFormat="1" ht="8.4" customHeight="1" x14ac:dyDescent="0.2"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4"/>
    </row>
    <row r="100" spans="19:44" s="1" customFormat="1" ht="8.4" customHeight="1" x14ac:dyDescent="0.2"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4"/>
    </row>
    <row r="101" spans="19:44" s="1" customFormat="1" ht="8.4" customHeight="1" x14ac:dyDescent="0.2"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4"/>
    </row>
    <row r="102" spans="19:44" s="1" customFormat="1" ht="8.4" customHeight="1" x14ac:dyDescent="0.2"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4"/>
    </row>
    <row r="103" spans="19:44" s="1" customFormat="1" ht="8.4" customHeight="1" x14ac:dyDescent="0.2"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4"/>
    </row>
    <row r="104" spans="19:44" s="1" customFormat="1" ht="8.4" customHeight="1" x14ac:dyDescent="0.2"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4"/>
    </row>
    <row r="105" spans="19:44" s="1" customFormat="1" ht="8.4" customHeight="1" x14ac:dyDescent="0.2"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4"/>
    </row>
    <row r="106" spans="19:44" s="1" customFormat="1" ht="8.4" customHeight="1" x14ac:dyDescent="0.2"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4"/>
    </row>
    <row r="107" spans="19:44" s="1" customFormat="1" ht="8.4" customHeight="1" x14ac:dyDescent="0.2"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4"/>
    </row>
    <row r="108" spans="19:44" s="1" customFormat="1" ht="8.4" customHeight="1" x14ac:dyDescent="0.2"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4"/>
    </row>
    <row r="109" spans="19:44" s="1" customFormat="1" ht="8.4" customHeight="1" x14ac:dyDescent="0.2"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4"/>
    </row>
    <row r="110" spans="19:44" s="1" customFormat="1" ht="8.4" customHeight="1" x14ac:dyDescent="0.2"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4"/>
    </row>
    <row r="111" spans="19:44" s="1" customFormat="1" ht="8.4" customHeight="1" x14ac:dyDescent="0.2"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4"/>
    </row>
    <row r="112" spans="19:44" s="1" customFormat="1" ht="8.4" customHeight="1" x14ac:dyDescent="0.2"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4"/>
    </row>
    <row r="113" spans="19:44" s="1" customFormat="1" ht="8.4" customHeight="1" x14ac:dyDescent="0.2"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4"/>
    </row>
    <row r="114" spans="19:44" s="1" customFormat="1" ht="8.4" customHeight="1" x14ac:dyDescent="0.2"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4"/>
    </row>
    <row r="115" spans="19:44" s="1" customFormat="1" ht="8.4" customHeight="1" x14ac:dyDescent="0.2"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4"/>
    </row>
    <row r="116" spans="19:44" s="1" customFormat="1" ht="8.4" customHeight="1" x14ac:dyDescent="0.2"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4"/>
    </row>
    <row r="117" spans="19:44" s="1" customFormat="1" ht="8.4" customHeight="1" x14ac:dyDescent="0.2"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4"/>
    </row>
    <row r="118" spans="19:44" s="1" customFormat="1" ht="8.4" customHeight="1" x14ac:dyDescent="0.2"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4"/>
    </row>
    <row r="119" spans="19:44" s="1" customFormat="1" ht="8.4" customHeight="1" x14ac:dyDescent="0.2"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4"/>
    </row>
    <row r="120" spans="19:44" s="1" customFormat="1" ht="8.4" customHeight="1" x14ac:dyDescent="0.2"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4"/>
    </row>
    <row r="121" spans="19:44" s="1" customFormat="1" ht="8.4" customHeight="1" x14ac:dyDescent="0.2"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4"/>
    </row>
    <row r="122" spans="19:44" s="1" customFormat="1" ht="8.4" customHeight="1" x14ac:dyDescent="0.2"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4"/>
    </row>
    <row r="123" spans="19:44" s="1" customFormat="1" ht="8.4" customHeight="1" x14ac:dyDescent="0.2"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4"/>
    </row>
    <row r="124" spans="19:44" s="1" customFormat="1" ht="8.4" customHeight="1" x14ac:dyDescent="0.2"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4"/>
    </row>
    <row r="125" spans="19:44" s="1" customFormat="1" ht="8.4" customHeight="1" x14ac:dyDescent="0.2"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4"/>
    </row>
    <row r="126" spans="19:44" s="1" customFormat="1" ht="8.4" customHeight="1" x14ac:dyDescent="0.2"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4"/>
    </row>
    <row r="127" spans="19:44" s="1" customFormat="1" ht="8.4" customHeight="1" x14ac:dyDescent="0.2"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4"/>
    </row>
    <row r="128" spans="19:44" s="1" customFormat="1" ht="8.4" customHeight="1" x14ac:dyDescent="0.2"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4"/>
    </row>
    <row r="129" spans="19:44" s="1" customFormat="1" ht="8.4" customHeight="1" x14ac:dyDescent="0.2"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4"/>
    </row>
    <row r="130" spans="19:44" s="1" customFormat="1" ht="8.4" customHeight="1" x14ac:dyDescent="0.2"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4"/>
    </row>
    <row r="131" spans="19:44" s="1" customFormat="1" ht="8.4" customHeight="1" x14ac:dyDescent="0.2"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4"/>
    </row>
    <row r="169" spans="1:18" ht="11.4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5"/>
      <c r="K169" s="9"/>
      <c r="L169" s="9"/>
      <c r="M169" s="9"/>
      <c r="N169" s="9"/>
      <c r="O169" s="9"/>
      <c r="P169" s="9"/>
      <c r="Q169" s="9"/>
      <c r="R169" s="9"/>
    </row>
    <row r="170" spans="1:18" ht="11.4" customHeight="1" x14ac:dyDescent="0.25">
      <c r="A170" s="10"/>
      <c r="B170" s="11"/>
      <c r="C170" s="11"/>
      <c r="D170" s="11"/>
      <c r="E170" s="11"/>
      <c r="F170" s="11"/>
      <c r="G170" s="11"/>
      <c r="H170" s="11"/>
      <c r="I170" s="11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ht="11.4" customHeight="1" x14ac:dyDescent="0.25">
      <c r="A171" s="10"/>
      <c r="B171" s="11"/>
      <c r="C171" s="11"/>
      <c r="D171" s="11"/>
      <c r="E171" s="11"/>
      <c r="F171" s="11"/>
      <c r="G171" s="11"/>
      <c r="H171" s="11"/>
      <c r="I171" s="11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ht="11.4" customHeight="1" x14ac:dyDescent="0.25">
      <c r="A172" s="13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ht="11.4" customHeight="1" x14ac:dyDescent="0.25">
      <c r="A173" s="13"/>
      <c r="B173" s="12"/>
      <c r="C173" s="12"/>
      <c r="D173" s="12"/>
      <c r="E173" s="12"/>
      <c r="F173" s="12"/>
      <c r="G173" s="12"/>
      <c r="H173" s="12"/>
      <c r="I173" s="12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1:18" ht="11.4" customHeight="1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1:18" ht="11.4" customHeight="1" x14ac:dyDescent="0.25">
      <c r="A175" s="10"/>
      <c r="B175" s="11"/>
      <c r="C175" s="11"/>
      <c r="D175" s="11"/>
      <c r="E175" s="11"/>
      <c r="F175" s="11"/>
      <c r="G175" s="11"/>
      <c r="H175" s="11"/>
      <c r="I175" s="11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1:18" ht="11.4" customHeight="1" x14ac:dyDescent="0.25">
      <c r="A176" s="10"/>
      <c r="B176" s="11"/>
      <c r="C176" s="11"/>
      <c r="D176" s="11"/>
      <c r="E176" s="11"/>
      <c r="F176" s="11"/>
      <c r="G176" s="11"/>
      <c r="H176" s="11"/>
      <c r="I176" s="11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ht="11.4" customHeight="1" x14ac:dyDescent="0.2">
      <c r="A177" s="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1.4" customHeight="1" x14ac:dyDescent="0.25">
      <c r="A178" s="14"/>
      <c r="B178" s="14"/>
      <c r="C178" s="14"/>
      <c r="D178" s="11"/>
      <c r="E178" s="11"/>
      <c r="F178" s="16"/>
      <c r="G178" s="16"/>
      <c r="H178" s="16"/>
      <c r="I178" s="16"/>
      <c r="J178" s="17"/>
      <c r="K178" s="17"/>
      <c r="L178" s="11"/>
      <c r="M178" s="18"/>
      <c r="N178" s="18"/>
      <c r="O178" s="18"/>
      <c r="P178" s="18"/>
      <c r="Q178" s="18"/>
      <c r="R178" s="18"/>
    </row>
    <row r="179" spans="1:18" ht="11.4" customHeight="1" x14ac:dyDescent="0.25">
      <c r="A179" s="10"/>
      <c r="B179" s="15"/>
      <c r="C179" s="15"/>
      <c r="D179" s="15"/>
      <c r="E179" s="15"/>
      <c r="F179" s="15"/>
      <c r="G179" s="15"/>
      <c r="H179" s="15"/>
      <c r="I179" s="11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1.4" customHeight="1" x14ac:dyDescent="0.2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</row>
    <row r="181" spans="1:18" ht="11.4" customHeight="1" x14ac:dyDescent="0.2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</row>
    <row r="182" spans="1:18" ht="11.4" customHeight="1" x14ac:dyDescent="0.2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</sheetData>
  <sheetProtection password="ACD2" sheet="1" selectLockedCells="1"/>
  <mergeCells count="49">
    <mergeCell ref="A1:E1"/>
    <mergeCell ref="F1:G1"/>
    <mergeCell ref="A2:E2"/>
    <mergeCell ref="F2:G2"/>
    <mergeCell ref="A3:E4"/>
    <mergeCell ref="F3:G3"/>
    <mergeCell ref="F4:G4"/>
    <mergeCell ref="A5:E5"/>
    <mergeCell ref="F5:G5"/>
    <mergeCell ref="A6:E6"/>
    <mergeCell ref="F6:G6"/>
    <mergeCell ref="A7:E7"/>
    <mergeCell ref="F7:G7"/>
    <mergeCell ref="A12:E12"/>
    <mergeCell ref="F12:G12"/>
    <mergeCell ref="A13:E13"/>
    <mergeCell ref="F13:G13"/>
    <mergeCell ref="A14:E14"/>
    <mergeCell ref="F14:G14"/>
    <mergeCell ref="A15:E15"/>
    <mergeCell ref="F15:G15"/>
    <mergeCell ref="A17:R18"/>
    <mergeCell ref="A19:A22"/>
    <mergeCell ref="B19:B22"/>
    <mergeCell ref="C19:C22"/>
    <mergeCell ref="D19:D22"/>
    <mergeCell ref="E19:P19"/>
    <mergeCell ref="Q19:Q22"/>
    <mergeCell ref="R19:R22"/>
    <mergeCell ref="A16:E16"/>
    <mergeCell ref="F16:G16"/>
    <mergeCell ref="A80:R80"/>
    <mergeCell ref="A81:R81"/>
    <mergeCell ref="A82:R82"/>
    <mergeCell ref="A83:R83"/>
    <mergeCell ref="E20:E22"/>
    <mergeCell ref="F20:F22"/>
    <mergeCell ref="G20:P20"/>
    <mergeCell ref="G21:I21"/>
    <mergeCell ref="J21:K21"/>
    <mergeCell ref="L21:P21"/>
    <mergeCell ref="A11:E11"/>
    <mergeCell ref="F11:G11"/>
    <mergeCell ref="A8:E8"/>
    <mergeCell ref="F8:G8"/>
    <mergeCell ref="A9:E9"/>
    <mergeCell ref="F9:G9"/>
    <mergeCell ref="A10:E10"/>
    <mergeCell ref="F10:G10"/>
  </mergeCells>
  <dataValidations count="2">
    <dataValidation type="list" allowBlank="1" showInputMessage="1" showErrorMessage="1" sqref="F5:G5">
      <formula1>$AR$1:$AR$5</formula1>
    </dataValidation>
    <dataValidation type="whole" allowBlank="1" showInputMessage="1" showErrorMessage="1" sqref="F3:G3">
      <formula1>8647</formula1>
      <formula2>300000</formula2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R208"/>
  <sheetViews>
    <sheetView zoomScaleNormal="100" workbookViewId="0">
      <selection activeCell="F5" sqref="F5:G5"/>
    </sheetView>
  </sheetViews>
  <sheetFormatPr defaultColWidth="2.7109375" defaultRowHeight="11.4" customHeight="1" x14ac:dyDescent="0.2"/>
  <cols>
    <col min="1" max="1" width="4.140625" style="1" customWidth="1"/>
    <col min="2" max="2" width="13.28515625" style="1" customWidth="1"/>
    <col min="3" max="3" width="6.7109375" style="1" customWidth="1"/>
    <col min="4" max="4" width="14.85546875" style="1" customWidth="1"/>
    <col min="5" max="5" width="13.85546875" style="1" customWidth="1"/>
    <col min="6" max="6" width="15" style="1" customWidth="1"/>
    <col min="7" max="16" width="6.85546875" style="1" customWidth="1"/>
    <col min="17" max="17" width="11.7109375" style="1" customWidth="1"/>
    <col min="18" max="18" width="15" style="1" customWidth="1"/>
    <col min="19" max="22" width="2.7109375" style="4"/>
    <col min="23" max="23" width="4.140625" style="4" bestFit="1" customWidth="1"/>
    <col min="24" max="24" width="5.140625" style="4" bestFit="1" customWidth="1"/>
    <col min="25" max="43" width="2.7109375" style="4"/>
    <col min="44" max="44" width="7.42578125" style="44" hidden="1" customWidth="1"/>
    <col min="45" max="16384" width="2.7109375" style="4"/>
  </cols>
  <sheetData>
    <row r="1" spans="1:44" s="1" customFormat="1" ht="30" customHeight="1" x14ac:dyDescent="0.25">
      <c r="A1" s="52" t="s">
        <v>28</v>
      </c>
      <c r="B1" s="52"/>
      <c r="C1" s="52"/>
      <c r="D1" s="52"/>
      <c r="E1" s="52"/>
      <c r="F1" s="56">
        <f ca="1">TODAY()</f>
        <v>46157</v>
      </c>
      <c r="G1" s="56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AR1" s="43">
        <v>0.33</v>
      </c>
    </row>
    <row r="2" spans="1:44" s="1" customFormat="1" ht="30" customHeight="1" x14ac:dyDescent="0.25">
      <c r="A2" s="52" t="s">
        <v>29</v>
      </c>
      <c r="B2" s="52"/>
      <c r="C2" s="52"/>
      <c r="D2" s="52"/>
      <c r="E2" s="52"/>
      <c r="F2" s="53" t="s">
        <v>44</v>
      </c>
      <c r="G2" s="53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"/>
      <c r="AR2" s="43">
        <v>0.4</v>
      </c>
    </row>
    <row r="3" spans="1:44" s="1" customFormat="1" ht="30" customHeight="1" x14ac:dyDescent="0.25">
      <c r="A3" s="57" t="s">
        <v>58</v>
      </c>
      <c r="B3" s="57"/>
      <c r="C3" s="57"/>
      <c r="D3" s="57"/>
      <c r="E3" s="57"/>
      <c r="F3" s="59">
        <v>300000</v>
      </c>
      <c r="G3" s="59"/>
      <c r="H3" s="20"/>
      <c r="I3" s="21"/>
      <c r="J3" s="21"/>
      <c r="K3" s="21"/>
      <c r="L3" s="21"/>
      <c r="M3" s="21"/>
      <c r="N3" s="21"/>
      <c r="O3" s="21"/>
      <c r="P3" s="21"/>
      <c r="Q3" s="21"/>
      <c r="R3" s="21"/>
      <c r="S3" s="2"/>
      <c r="AR3" s="43">
        <v>0.5</v>
      </c>
    </row>
    <row r="4" spans="1:44" s="1" customFormat="1" ht="30" hidden="1" customHeight="1" x14ac:dyDescent="0.25">
      <c r="A4" s="57"/>
      <c r="B4" s="57"/>
      <c r="C4" s="57"/>
      <c r="D4" s="57"/>
      <c r="E4" s="57"/>
      <c r="F4" s="60" t="s">
        <v>41</v>
      </c>
      <c r="G4" s="61"/>
      <c r="H4" s="20"/>
      <c r="I4" s="21"/>
      <c r="J4" s="21"/>
      <c r="K4" s="21"/>
      <c r="L4" s="21"/>
      <c r="M4" s="23"/>
      <c r="N4" s="23"/>
      <c r="O4" s="23"/>
      <c r="P4" s="23"/>
      <c r="Q4" s="23"/>
      <c r="R4" s="23"/>
      <c r="S4" s="2"/>
      <c r="AR4" s="43">
        <v>0.7</v>
      </c>
    </row>
    <row r="5" spans="1:44" s="1" customFormat="1" ht="30" customHeight="1" x14ac:dyDescent="0.25">
      <c r="A5" s="52" t="s">
        <v>31</v>
      </c>
      <c r="B5" s="52"/>
      <c r="C5" s="52"/>
      <c r="D5" s="52"/>
      <c r="E5" s="52"/>
      <c r="F5" s="58">
        <v>1</v>
      </c>
      <c r="G5" s="58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AR5" s="43">
        <v>1</v>
      </c>
    </row>
    <row r="6" spans="1:44" s="1" customFormat="1" ht="30" customHeight="1" x14ac:dyDescent="0.25">
      <c r="A6" s="52" t="s">
        <v>43</v>
      </c>
      <c r="B6" s="52"/>
      <c r="C6" s="52"/>
      <c r="D6" s="52"/>
      <c r="E6" s="52"/>
      <c r="F6" s="55">
        <v>78</v>
      </c>
      <c r="G6" s="55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AR6" s="43"/>
    </row>
    <row r="7" spans="1:44" s="1" customFormat="1" ht="30" customHeight="1" x14ac:dyDescent="0.25">
      <c r="A7" s="52" t="s">
        <v>32</v>
      </c>
      <c r="B7" s="52"/>
      <c r="C7" s="52"/>
      <c r="D7" s="52"/>
      <c r="E7" s="52"/>
      <c r="F7" s="55">
        <f>365*F5</f>
        <v>365</v>
      </c>
      <c r="G7" s="55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"/>
      <c r="AR7" s="43"/>
    </row>
    <row r="8" spans="1:44" s="1" customFormat="1" ht="30" customHeight="1" x14ac:dyDescent="0.25">
      <c r="A8" s="52" t="s">
        <v>51</v>
      </c>
      <c r="B8" s="52"/>
      <c r="C8" s="52"/>
      <c r="D8" s="52"/>
      <c r="E8" s="52"/>
      <c r="F8" s="55">
        <f ca="1">Q103</f>
        <v>2945.0243186950688</v>
      </c>
      <c r="G8" s="55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"/>
      <c r="AR8" s="43"/>
    </row>
    <row r="9" spans="1:44" s="1" customFormat="1" ht="30" customHeight="1" x14ac:dyDescent="0.25">
      <c r="A9" s="52" t="s">
        <v>52</v>
      </c>
      <c r="B9" s="52"/>
      <c r="C9" s="52"/>
      <c r="D9" s="52"/>
      <c r="E9" s="52"/>
      <c r="F9" s="54">
        <f>F103</f>
        <v>2976116.0764831477</v>
      </c>
      <c r="G9" s="54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"/>
      <c r="AR9" s="43"/>
    </row>
    <row r="10" spans="1:44" s="1" customFormat="1" ht="55.2" customHeight="1" x14ac:dyDescent="0.25">
      <c r="A10" s="52" t="s">
        <v>53</v>
      </c>
      <c r="B10" s="52"/>
      <c r="C10" s="52"/>
      <c r="D10" s="52"/>
      <c r="E10" s="52"/>
      <c r="F10" s="54">
        <f>R103</f>
        <v>3276116.0764831435</v>
      </c>
      <c r="G10" s="54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"/>
      <c r="AR10" s="43"/>
    </row>
    <row r="11" spans="1:44" s="1" customFormat="1" ht="30" customHeight="1" x14ac:dyDescent="0.25">
      <c r="A11" s="52" t="s">
        <v>54</v>
      </c>
      <c r="B11" s="52"/>
      <c r="C11" s="52"/>
      <c r="D11" s="52"/>
      <c r="E11" s="52"/>
      <c r="F11" s="54">
        <f>D25</f>
        <v>42001.53</v>
      </c>
      <c r="G11" s="54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"/>
      <c r="AR11" s="43"/>
    </row>
    <row r="12" spans="1:44" ht="30" customHeight="1" x14ac:dyDescent="0.25">
      <c r="A12" s="52" t="s">
        <v>33</v>
      </c>
      <c r="B12" s="52"/>
      <c r="C12" s="52"/>
      <c r="D12" s="52"/>
      <c r="E12" s="52"/>
      <c r="F12" s="53" t="s">
        <v>34</v>
      </c>
      <c r="G12" s="53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3"/>
    </row>
    <row r="13" spans="1:44" s="5" customFormat="1" ht="30" customHeight="1" x14ac:dyDescent="0.25">
      <c r="A13" s="52" t="s">
        <v>35</v>
      </c>
      <c r="B13" s="52"/>
      <c r="C13" s="52"/>
      <c r="D13" s="52"/>
      <c r="E13" s="52"/>
      <c r="F13" s="53" t="s">
        <v>36</v>
      </c>
      <c r="G13" s="53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"/>
      <c r="AR13" s="45"/>
    </row>
    <row r="14" spans="1:44" s="5" customFormat="1" ht="30" customHeight="1" x14ac:dyDescent="0.25">
      <c r="A14" s="52" t="s">
        <v>37</v>
      </c>
      <c r="B14" s="52"/>
      <c r="C14" s="52"/>
      <c r="D14" s="52"/>
      <c r="E14" s="52"/>
      <c r="F14" s="53" t="s">
        <v>36</v>
      </c>
      <c r="G14" s="53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"/>
      <c r="AR14" s="45"/>
    </row>
    <row r="15" spans="1:44" s="5" customFormat="1" ht="30" customHeight="1" x14ac:dyDescent="0.25">
      <c r="A15" s="52" t="s">
        <v>38</v>
      </c>
      <c r="B15" s="52"/>
      <c r="C15" s="52"/>
      <c r="D15" s="52"/>
      <c r="E15" s="52"/>
      <c r="F15" s="53" t="s">
        <v>36</v>
      </c>
      <c r="G15" s="53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"/>
      <c r="X15" s="6"/>
      <c r="AR15" s="45"/>
    </row>
    <row r="16" spans="1:44" s="5" customFormat="1" ht="35.25" customHeight="1" x14ac:dyDescent="0.25">
      <c r="A16" s="52" t="s">
        <v>55</v>
      </c>
      <c r="B16" s="52"/>
      <c r="C16" s="52"/>
      <c r="D16" s="52"/>
      <c r="E16" s="52"/>
      <c r="F16" s="53" t="s">
        <v>56</v>
      </c>
      <c r="G16" s="5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"/>
      <c r="AR16" s="45"/>
    </row>
    <row r="17" spans="1:44" ht="8.4" customHeight="1" x14ac:dyDescent="0.25">
      <c r="A17" s="6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3"/>
    </row>
    <row r="18" spans="1:44" ht="18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3"/>
    </row>
    <row r="19" spans="1:44" ht="12.75" customHeight="1" x14ac:dyDescent="0.25">
      <c r="A19" s="63" t="s">
        <v>1</v>
      </c>
      <c r="B19" s="66" t="s">
        <v>2</v>
      </c>
      <c r="C19" s="66" t="s">
        <v>3</v>
      </c>
      <c r="D19" s="66" t="s">
        <v>4</v>
      </c>
      <c r="E19" s="69" t="s">
        <v>5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6" t="s">
        <v>6</v>
      </c>
      <c r="R19" s="66" t="s">
        <v>7</v>
      </c>
      <c r="S19" s="3"/>
    </row>
    <row r="20" spans="1:44" ht="29.25" customHeight="1" x14ac:dyDescent="0.25">
      <c r="A20" s="64"/>
      <c r="B20" s="67"/>
      <c r="C20" s="67"/>
      <c r="D20" s="67"/>
      <c r="E20" s="66" t="s">
        <v>8</v>
      </c>
      <c r="F20" s="66" t="s">
        <v>9</v>
      </c>
      <c r="G20" s="69" t="s">
        <v>10</v>
      </c>
      <c r="H20" s="69"/>
      <c r="I20" s="69"/>
      <c r="J20" s="69"/>
      <c r="K20" s="69"/>
      <c r="L20" s="69"/>
      <c r="M20" s="69"/>
      <c r="N20" s="69"/>
      <c r="O20" s="69"/>
      <c r="P20" s="69"/>
      <c r="Q20" s="67"/>
      <c r="R20" s="67"/>
      <c r="S20" s="3"/>
    </row>
    <row r="21" spans="1:44" s="5" customFormat="1" ht="74.25" customHeight="1" x14ac:dyDescent="0.25">
      <c r="A21" s="64"/>
      <c r="B21" s="67"/>
      <c r="C21" s="67"/>
      <c r="D21" s="67"/>
      <c r="E21" s="67"/>
      <c r="F21" s="67"/>
      <c r="G21" s="69" t="s">
        <v>11</v>
      </c>
      <c r="H21" s="69"/>
      <c r="I21" s="69"/>
      <c r="J21" s="69" t="s">
        <v>12</v>
      </c>
      <c r="K21" s="69"/>
      <c r="L21" s="69" t="s">
        <v>13</v>
      </c>
      <c r="M21" s="69"/>
      <c r="N21" s="69"/>
      <c r="O21" s="69"/>
      <c r="P21" s="69"/>
      <c r="Q21" s="67"/>
      <c r="R21" s="67"/>
      <c r="S21" s="2"/>
      <c r="AR21" s="45"/>
    </row>
    <row r="22" spans="1:44" ht="184.5" customHeight="1" x14ac:dyDescent="0.25">
      <c r="A22" s="65"/>
      <c r="B22" s="68"/>
      <c r="C22" s="68"/>
      <c r="D22" s="68"/>
      <c r="E22" s="68"/>
      <c r="F22" s="68"/>
      <c r="G22" s="25" t="s">
        <v>14</v>
      </c>
      <c r="H22" s="25" t="s">
        <v>15</v>
      </c>
      <c r="I22" s="25" t="s">
        <v>16</v>
      </c>
      <c r="J22" s="25" t="s">
        <v>17</v>
      </c>
      <c r="K22" s="25" t="s">
        <v>18</v>
      </c>
      <c r="L22" s="25" t="s">
        <v>19</v>
      </c>
      <c r="M22" s="25" t="s">
        <v>20</v>
      </c>
      <c r="N22" s="25" t="s">
        <v>21</v>
      </c>
      <c r="O22" s="25" t="s">
        <v>22</v>
      </c>
      <c r="P22" s="25" t="s">
        <v>23</v>
      </c>
      <c r="Q22" s="68"/>
      <c r="R22" s="68"/>
      <c r="S22" s="3"/>
    </row>
    <row r="23" spans="1:44" ht="20.100000000000001" customHeight="1" x14ac:dyDescent="0.25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  <c r="L23" s="26">
        <v>12</v>
      </c>
      <c r="M23" s="26">
        <v>13</v>
      </c>
      <c r="N23" s="26">
        <v>14</v>
      </c>
      <c r="O23" s="26">
        <v>15</v>
      </c>
      <c r="P23" s="26">
        <v>16</v>
      </c>
      <c r="Q23" s="26">
        <v>17</v>
      </c>
      <c r="R23" s="26">
        <v>18</v>
      </c>
      <c r="S23" s="3"/>
    </row>
    <row r="24" spans="1:44" ht="20.100000000000001" customHeight="1" x14ac:dyDescent="0.25">
      <c r="A24" s="27"/>
      <c r="B24" s="28">
        <f ca="1">F1</f>
        <v>46157</v>
      </c>
      <c r="C24" s="29"/>
      <c r="D24" s="29">
        <f>F3*(-1)</f>
        <v>-300000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40" t="s">
        <v>24</v>
      </c>
      <c r="R24" s="40" t="s">
        <v>24</v>
      </c>
      <c r="S24" s="3"/>
      <c r="X24" s="7"/>
    </row>
    <row r="25" spans="1:44" ht="20.100000000000001" customHeight="1" x14ac:dyDescent="0.25">
      <c r="A25" s="31">
        <v>1</v>
      </c>
      <c r="B25" s="41">
        <f ca="1">B24+14</f>
        <v>46171</v>
      </c>
      <c r="C25" s="29">
        <v>14</v>
      </c>
      <c r="D25" s="33">
        <f>-1*ROUND(D24*((C25/100*F5)+((C25/100*F5)/(POWER(1+(C25/100*F5),F6)-1))),2)</f>
        <v>42001.53</v>
      </c>
      <c r="E25" s="33">
        <f>D25-F25</f>
        <v>1.5299999999988358</v>
      </c>
      <c r="F25" s="33">
        <f>-1*D24/100*(C25*F5)</f>
        <v>42000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3" t="s">
        <v>24</v>
      </c>
      <c r="R25" s="33" t="s">
        <v>24</v>
      </c>
      <c r="S25" s="3"/>
    </row>
    <row r="26" spans="1:44" ht="20.100000000000001" customHeight="1" x14ac:dyDescent="0.25">
      <c r="A26" s="27">
        <v>2</v>
      </c>
      <c r="B26" s="41">
        <f ca="1">B25+14</f>
        <v>46185</v>
      </c>
      <c r="C26" s="29">
        <v>14</v>
      </c>
      <c r="D26" s="34">
        <f>D25</f>
        <v>42001.53</v>
      </c>
      <c r="E26" s="33">
        <f>D26-F26</f>
        <v>1.7442000000082771</v>
      </c>
      <c r="F26" s="34">
        <f>((F25/(C25*F5)*100)-E25)/100*(C25*F5)</f>
        <v>41999.785799999991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3" t="s">
        <v>24</v>
      </c>
      <c r="R26" s="33" t="s">
        <v>24</v>
      </c>
      <c r="S26" s="3"/>
    </row>
    <row r="27" spans="1:44" ht="20.100000000000001" customHeight="1" x14ac:dyDescent="0.25">
      <c r="A27" s="31">
        <v>3</v>
      </c>
      <c r="B27" s="41">
        <f t="shared" ref="B27:B90" ca="1" si="0">B26+14</f>
        <v>46199</v>
      </c>
      <c r="C27" s="29">
        <v>14</v>
      </c>
      <c r="D27" s="34">
        <f t="shared" ref="D27:D90" si="1">D26</f>
        <v>42001.53</v>
      </c>
      <c r="E27" s="33">
        <f t="shared" ref="E27:E90" si="2">D27-F27</f>
        <v>1.9883880000052159</v>
      </c>
      <c r="F27" s="34">
        <f>((F26/(C25*F5)*100)-E26)/100*(C25*F5)</f>
        <v>41999.541611999994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3" t="s">
        <v>24</v>
      </c>
      <c r="R27" s="33" t="s">
        <v>24</v>
      </c>
      <c r="S27" s="3"/>
    </row>
    <row r="28" spans="1:44" ht="20.100000000000001" customHeight="1" x14ac:dyDescent="0.25">
      <c r="A28" s="31">
        <v>4</v>
      </c>
      <c r="B28" s="41">
        <f t="shared" ca="1" si="0"/>
        <v>46213</v>
      </c>
      <c r="C28" s="29">
        <v>14</v>
      </c>
      <c r="D28" s="34">
        <f t="shared" si="1"/>
        <v>42001.53</v>
      </c>
      <c r="E28" s="33">
        <f t="shared" si="2"/>
        <v>2.2667623200031812</v>
      </c>
      <c r="F28" s="34">
        <f>((F27/(C25*F5)*100)-E27)/100*(C25*F5)</f>
        <v>41999.263237679996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3" t="s">
        <v>24</v>
      </c>
      <c r="R28" s="33" t="s">
        <v>24</v>
      </c>
      <c r="S28" s="3"/>
    </row>
    <row r="29" spans="1:44" ht="20.100000000000001" customHeight="1" x14ac:dyDescent="0.25">
      <c r="A29" s="27">
        <v>5</v>
      </c>
      <c r="B29" s="41">
        <f t="shared" ca="1" si="0"/>
        <v>46227</v>
      </c>
      <c r="C29" s="29">
        <v>14</v>
      </c>
      <c r="D29" s="34">
        <f t="shared" si="1"/>
        <v>42001.53</v>
      </c>
      <c r="E29" s="33">
        <f t="shared" si="2"/>
        <v>2.5841090448084287</v>
      </c>
      <c r="F29" s="34">
        <f>((F28/(C25*F5)*100)-E28)/100*(C25*F5)</f>
        <v>41998.94589095519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3" t="s">
        <v>24</v>
      </c>
      <c r="R29" s="33" t="s">
        <v>24</v>
      </c>
      <c r="S29" s="3"/>
    </row>
    <row r="30" spans="1:44" s="5" customFormat="1" ht="20.100000000000001" customHeight="1" x14ac:dyDescent="0.25">
      <c r="A30" s="31">
        <v>6</v>
      </c>
      <c r="B30" s="41">
        <f t="shared" ca="1" si="0"/>
        <v>46241</v>
      </c>
      <c r="C30" s="29">
        <v>14</v>
      </c>
      <c r="D30" s="34">
        <f t="shared" si="1"/>
        <v>42001.53</v>
      </c>
      <c r="E30" s="33">
        <f t="shared" si="2"/>
        <v>2.9458843110769521</v>
      </c>
      <c r="F30" s="34">
        <f>((F29/(C25*F5)*100)-E29)/100*(C25*F5)</f>
        <v>41998.584115688922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 t="s">
        <v>24</v>
      </c>
      <c r="R30" s="33" t="s">
        <v>24</v>
      </c>
      <c r="S30" s="2"/>
      <c r="AR30" s="45"/>
    </row>
    <row r="31" spans="1:44" s="5" customFormat="1" ht="20.100000000000001" customHeight="1" x14ac:dyDescent="0.25">
      <c r="A31" s="31">
        <v>7</v>
      </c>
      <c r="B31" s="41">
        <f t="shared" ca="1" si="0"/>
        <v>46255</v>
      </c>
      <c r="C31" s="29">
        <v>14</v>
      </c>
      <c r="D31" s="34">
        <f t="shared" si="1"/>
        <v>42001.53</v>
      </c>
      <c r="E31" s="33">
        <f t="shared" si="2"/>
        <v>3.3583081146352924</v>
      </c>
      <c r="F31" s="34">
        <f>((F30/(C25*F5)*100)-E30)/100*(C25*F5)</f>
        <v>41998.171691885364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3" t="s">
        <v>24</v>
      </c>
      <c r="R31" s="33" t="s">
        <v>24</v>
      </c>
      <c r="S31" s="2"/>
      <c r="AR31" s="45"/>
    </row>
    <row r="32" spans="1:44" s="5" customFormat="1" ht="20.100000000000001" customHeight="1" x14ac:dyDescent="0.25">
      <c r="A32" s="27">
        <v>8</v>
      </c>
      <c r="B32" s="41">
        <f t="shared" ca="1" si="0"/>
        <v>46269</v>
      </c>
      <c r="C32" s="29">
        <v>14</v>
      </c>
      <c r="D32" s="34">
        <f t="shared" si="1"/>
        <v>42001.53</v>
      </c>
      <c r="E32" s="33">
        <f t="shared" si="2"/>
        <v>3.8284712506865617</v>
      </c>
      <c r="F32" s="34">
        <f>((F31/(C25*F5)*100)-E31)/100*(C25*F5)</f>
        <v>41997.701528749312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3" t="s">
        <v>24</v>
      </c>
      <c r="R32" s="33" t="s">
        <v>24</v>
      </c>
      <c r="S32" s="2"/>
      <c r="AR32" s="45"/>
    </row>
    <row r="33" spans="1:44" s="5" customFormat="1" ht="20.100000000000001" customHeight="1" x14ac:dyDescent="0.25">
      <c r="A33" s="31">
        <v>9</v>
      </c>
      <c r="B33" s="41">
        <f t="shared" ca="1" si="0"/>
        <v>46283</v>
      </c>
      <c r="C33" s="29">
        <v>14</v>
      </c>
      <c r="D33" s="34">
        <f t="shared" si="1"/>
        <v>42001.53</v>
      </c>
      <c r="E33" s="33">
        <f t="shared" si="2"/>
        <v>4.3644572257762775</v>
      </c>
      <c r="F33" s="34">
        <f>((F32/(C25*F5)*100)-E32)/100*(C25*F5)</f>
        <v>41997.165542774223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3" t="s">
        <v>24</v>
      </c>
      <c r="R33" s="33" t="s">
        <v>24</v>
      </c>
      <c r="S33" s="2"/>
      <c r="AR33" s="45"/>
    </row>
    <row r="34" spans="1:44" s="5" customFormat="1" ht="20.100000000000001" customHeight="1" x14ac:dyDescent="0.25">
      <c r="A34" s="31">
        <v>10</v>
      </c>
      <c r="B34" s="41">
        <f t="shared" ca="1" si="0"/>
        <v>46297</v>
      </c>
      <c r="C34" s="29">
        <v>14</v>
      </c>
      <c r="D34" s="34">
        <f t="shared" si="1"/>
        <v>42001.53</v>
      </c>
      <c r="E34" s="33">
        <f t="shared" si="2"/>
        <v>4.9754812373794266</v>
      </c>
      <c r="F34" s="34">
        <f>((F33/(C25*F5)*100)-E33)/100*(C25*F5)</f>
        <v>41996.554518762619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3" t="s">
        <v>24</v>
      </c>
      <c r="R34" s="33" t="s">
        <v>24</v>
      </c>
      <c r="S34" s="2"/>
      <c r="AR34" s="45"/>
    </row>
    <row r="35" spans="1:44" s="5" customFormat="1" ht="20.100000000000001" customHeight="1" x14ac:dyDescent="0.25">
      <c r="A35" s="27">
        <v>11</v>
      </c>
      <c r="B35" s="41">
        <f t="shared" ca="1" si="0"/>
        <v>46311</v>
      </c>
      <c r="C35" s="29">
        <v>14</v>
      </c>
      <c r="D35" s="34">
        <f t="shared" si="1"/>
        <v>42001.53</v>
      </c>
      <c r="E35" s="33">
        <f t="shared" si="2"/>
        <v>5.6720486106205499</v>
      </c>
      <c r="F35" s="34">
        <f>((F34/(C25*F5)*100)-E34)/100*(C25*F5)</f>
        <v>41995.857951389378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3" t="s">
        <v>24</v>
      </c>
      <c r="R35" s="33" t="s">
        <v>24</v>
      </c>
      <c r="S35" s="2"/>
      <c r="AR35" s="45"/>
    </row>
    <row r="36" spans="1:44" s="5" customFormat="1" ht="20.100000000000001" customHeight="1" x14ac:dyDescent="0.25">
      <c r="A36" s="31">
        <v>12</v>
      </c>
      <c r="B36" s="41">
        <f t="shared" ca="1" si="0"/>
        <v>46325</v>
      </c>
      <c r="C36" s="29">
        <v>14</v>
      </c>
      <c r="D36" s="34">
        <f t="shared" si="1"/>
        <v>42001.53</v>
      </c>
      <c r="E36" s="33">
        <f t="shared" si="2"/>
        <v>6.4661354161144118</v>
      </c>
      <c r="F36" s="34">
        <f>((F35/(C25*F5)*100)-E35)/100*(C25*F5)</f>
        <v>41995.063864583884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3" t="s">
        <v>24</v>
      </c>
      <c r="R36" s="33" t="s">
        <v>24</v>
      </c>
      <c r="S36" s="2"/>
      <c r="AR36" s="45"/>
    </row>
    <row r="37" spans="1:44" s="5" customFormat="1" ht="20.100000000000001" customHeight="1" x14ac:dyDescent="0.25">
      <c r="A37" s="31">
        <v>13</v>
      </c>
      <c r="B37" s="41">
        <f t="shared" ca="1" si="0"/>
        <v>46339</v>
      </c>
      <c r="C37" s="29">
        <v>14</v>
      </c>
      <c r="D37" s="34">
        <f t="shared" si="1"/>
        <v>42001.53</v>
      </c>
      <c r="E37" s="33">
        <f t="shared" si="2"/>
        <v>7.3713943743714481</v>
      </c>
      <c r="F37" s="34">
        <f>((F36/(C25*F5)*100)-E36)/100*(C25*F5)</f>
        <v>41994.158605625627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3" t="s">
        <v>24</v>
      </c>
      <c r="R37" s="33" t="s">
        <v>24</v>
      </c>
      <c r="S37" s="2"/>
      <c r="AR37" s="45"/>
    </row>
    <row r="38" spans="1:44" s="5" customFormat="1" ht="20.100000000000001" customHeight="1" x14ac:dyDescent="0.25">
      <c r="A38" s="27">
        <v>14</v>
      </c>
      <c r="B38" s="41">
        <f t="shared" ca="1" si="0"/>
        <v>46353</v>
      </c>
      <c r="C38" s="29">
        <v>14</v>
      </c>
      <c r="D38" s="34">
        <f t="shared" si="1"/>
        <v>42001.53</v>
      </c>
      <c r="E38" s="33">
        <f t="shared" si="2"/>
        <v>8.4033895867760293</v>
      </c>
      <c r="F38" s="34">
        <f>((F37/(C25*F5)*100)-E37)/100*(C25*F5)</f>
        <v>41993.126610413223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3" t="s">
        <v>24</v>
      </c>
      <c r="R38" s="33" t="s">
        <v>24</v>
      </c>
      <c r="S38" s="2"/>
      <c r="AR38" s="45"/>
    </row>
    <row r="39" spans="1:44" s="5" customFormat="1" ht="20.100000000000001" customHeight="1" x14ac:dyDescent="0.25">
      <c r="A39" s="31">
        <v>15</v>
      </c>
      <c r="B39" s="41">
        <f t="shared" ca="1" si="0"/>
        <v>46367</v>
      </c>
      <c r="C39" s="29">
        <v>14</v>
      </c>
      <c r="D39" s="34">
        <f t="shared" si="1"/>
        <v>42001.53</v>
      </c>
      <c r="E39" s="33">
        <f t="shared" si="2"/>
        <v>9.5798641289220541</v>
      </c>
      <c r="F39" s="34">
        <f>((F38/(C25*F5)*100)-E38)/100*(C25*F5)</f>
        <v>41991.950135871077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3" t="s">
        <v>24</v>
      </c>
      <c r="R39" s="33" t="s">
        <v>24</v>
      </c>
      <c r="S39" s="2"/>
      <c r="AR39" s="45"/>
    </row>
    <row r="40" spans="1:44" s="5" customFormat="1" ht="20.100000000000001" customHeight="1" x14ac:dyDescent="0.25">
      <c r="A40" s="31">
        <v>16</v>
      </c>
      <c r="B40" s="41">
        <f t="shared" ca="1" si="0"/>
        <v>46381</v>
      </c>
      <c r="C40" s="29">
        <v>14</v>
      </c>
      <c r="D40" s="34">
        <f t="shared" si="1"/>
        <v>42001.53</v>
      </c>
      <c r="E40" s="33">
        <f t="shared" si="2"/>
        <v>10.921045106973907</v>
      </c>
      <c r="F40" s="34">
        <f>((F39/(C25*F5)*100)-E39)/100*(C25*F5)</f>
        <v>41990.608954893025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3" t="s">
        <v>24</v>
      </c>
      <c r="R40" s="33" t="s">
        <v>24</v>
      </c>
      <c r="S40" s="2"/>
      <c r="AR40" s="45"/>
    </row>
    <row r="41" spans="1:44" ht="20.100000000000001" customHeight="1" x14ac:dyDescent="0.25">
      <c r="A41" s="27">
        <v>17</v>
      </c>
      <c r="B41" s="41">
        <f t="shared" ca="1" si="0"/>
        <v>46395</v>
      </c>
      <c r="C41" s="29">
        <v>14</v>
      </c>
      <c r="D41" s="34">
        <f t="shared" si="1"/>
        <v>42001.53</v>
      </c>
      <c r="E41" s="33">
        <f t="shared" si="2"/>
        <v>12.449991421941377</v>
      </c>
      <c r="F41" s="34">
        <f>((F40/(C25*F5)*100)-E40)/100*(C25*F5)</f>
        <v>41989.080008578057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3" t="s">
        <v>24</v>
      </c>
      <c r="R41" s="33" t="s">
        <v>24</v>
      </c>
      <c r="S41" s="3"/>
    </row>
    <row r="42" spans="1:44" ht="20.100000000000001" customHeight="1" x14ac:dyDescent="0.25">
      <c r="A42" s="31">
        <v>18</v>
      </c>
      <c r="B42" s="41">
        <f t="shared" ca="1" si="0"/>
        <v>46409</v>
      </c>
      <c r="C42" s="29">
        <v>14</v>
      </c>
      <c r="D42" s="34">
        <f t="shared" si="1"/>
        <v>42001.53</v>
      </c>
      <c r="E42" s="33">
        <f t="shared" si="2"/>
        <v>14.192990221017681</v>
      </c>
      <c r="F42" s="34">
        <f>((F41/(C25*F5)*100)-E41)/100*(C25*F5)</f>
        <v>41987.337009778981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3" t="s">
        <v>24</v>
      </c>
      <c r="R42" s="33" t="s">
        <v>24</v>
      </c>
      <c r="S42" s="3"/>
    </row>
    <row r="43" spans="1:44" ht="20.100000000000001" customHeight="1" x14ac:dyDescent="0.25">
      <c r="A43" s="31">
        <v>19</v>
      </c>
      <c r="B43" s="41">
        <f t="shared" ca="1" si="0"/>
        <v>46423</v>
      </c>
      <c r="C43" s="29">
        <v>14</v>
      </c>
      <c r="D43" s="34">
        <f t="shared" si="1"/>
        <v>42001.53</v>
      </c>
      <c r="E43" s="33">
        <f t="shared" si="2"/>
        <v>16.180008851959428</v>
      </c>
      <c r="F43" s="34">
        <f>((F42/(C25*F5)*100)-E42)/100*(C25*F5)</f>
        <v>41985.349991148039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3" t="s">
        <v>24</v>
      </c>
      <c r="R43" s="33" t="s">
        <v>24</v>
      </c>
      <c r="S43" s="3"/>
    </row>
    <row r="44" spans="1:44" ht="20.100000000000001" customHeight="1" x14ac:dyDescent="0.25">
      <c r="A44" s="27">
        <v>20</v>
      </c>
      <c r="B44" s="41">
        <f t="shared" ca="1" si="0"/>
        <v>46437</v>
      </c>
      <c r="C44" s="29">
        <v>14</v>
      </c>
      <c r="D44" s="34">
        <f t="shared" si="1"/>
        <v>42001.53</v>
      </c>
      <c r="E44" s="33">
        <f t="shared" si="2"/>
        <v>18.44521009123855</v>
      </c>
      <c r="F44" s="34">
        <f>((F43/(C25*F5)*100)-E43)/100*(C25*F5)</f>
        <v>41983.08478990876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3" t="s">
        <v>24</v>
      </c>
      <c r="R44" s="33" t="s">
        <v>24</v>
      </c>
      <c r="S44" s="3"/>
    </row>
    <row r="45" spans="1:44" ht="20.100000000000001" customHeight="1" x14ac:dyDescent="0.25">
      <c r="A45" s="31">
        <v>21</v>
      </c>
      <c r="B45" s="41">
        <f t="shared" ca="1" si="0"/>
        <v>46451</v>
      </c>
      <c r="C45" s="29">
        <v>14</v>
      </c>
      <c r="D45" s="34">
        <f t="shared" si="1"/>
        <v>42001.53</v>
      </c>
      <c r="E45" s="33">
        <f t="shared" si="2"/>
        <v>21.027539504015294</v>
      </c>
      <c r="F45" s="34">
        <f>((F44/(C25*F5)*100)-E44)/100*(C25*F5)</f>
        <v>41980.502460495984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3" t="s">
        <v>24</v>
      </c>
      <c r="R45" s="33" t="s">
        <v>24</v>
      </c>
      <c r="S45" s="3"/>
    </row>
    <row r="46" spans="1:44" ht="20.100000000000001" customHeight="1" x14ac:dyDescent="0.25">
      <c r="A46" s="31">
        <v>22</v>
      </c>
      <c r="B46" s="41">
        <f t="shared" ca="1" si="0"/>
        <v>46465</v>
      </c>
      <c r="C46" s="29">
        <v>14</v>
      </c>
      <c r="D46" s="34">
        <f t="shared" si="1"/>
        <v>42001.53</v>
      </c>
      <c r="E46" s="33">
        <f t="shared" si="2"/>
        <v>23.971395034568559</v>
      </c>
      <c r="F46" s="34">
        <f>((F45/(C25*F5)*100)-E45)/100*(C25*F5)</f>
        <v>41977.55860496543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3" t="s">
        <v>24</v>
      </c>
      <c r="R46" s="33" t="s">
        <v>24</v>
      </c>
      <c r="S46" s="3"/>
    </row>
    <row r="47" spans="1:44" ht="20.100000000000001" customHeight="1" x14ac:dyDescent="0.25">
      <c r="A47" s="27">
        <v>23</v>
      </c>
      <c r="B47" s="41">
        <f t="shared" ca="1" si="0"/>
        <v>46479</v>
      </c>
      <c r="C47" s="29">
        <v>14</v>
      </c>
      <c r="D47" s="34">
        <f t="shared" si="1"/>
        <v>42001.53</v>
      </c>
      <c r="E47" s="33">
        <f t="shared" si="2"/>
        <v>27.32739033940743</v>
      </c>
      <c r="F47" s="34">
        <f>((F46/(C25*F5)*100)-E46)/100*(C25*F5)</f>
        <v>41974.202609660591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3" t="s">
        <v>24</v>
      </c>
      <c r="R47" s="33" t="s">
        <v>24</v>
      </c>
      <c r="S47" s="3"/>
    </row>
    <row r="48" spans="1:44" ht="20.100000000000001" customHeight="1" x14ac:dyDescent="0.25">
      <c r="A48" s="31">
        <v>24</v>
      </c>
      <c r="B48" s="41">
        <f t="shared" ca="1" si="0"/>
        <v>46493</v>
      </c>
      <c r="C48" s="29">
        <v>14</v>
      </c>
      <c r="D48" s="34">
        <f t="shared" si="1"/>
        <v>42001.53</v>
      </c>
      <c r="E48" s="33">
        <f t="shared" si="2"/>
        <v>31.153224986926944</v>
      </c>
      <c r="F48" s="34">
        <f>((F47/(C25*F5)*100)-E47)/100*(C25*F5)</f>
        <v>41970.376775013072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3" t="s">
        <v>24</v>
      </c>
      <c r="R48" s="33" t="s">
        <v>24</v>
      </c>
      <c r="S48" s="3"/>
    </row>
    <row r="49" spans="1:19" ht="20.100000000000001" customHeight="1" x14ac:dyDescent="0.25">
      <c r="A49" s="31">
        <v>25</v>
      </c>
      <c r="B49" s="41">
        <f t="shared" ca="1" si="0"/>
        <v>46507</v>
      </c>
      <c r="C49" s="29">
        <v>14</v>
      </c>
      <c r="D49" s="34">
        <f t="shared" si="1"/>
        <v>42001.53</v>
      </c>
      <c r="E49" s="33">
        <f t="shared" ref="E49" si="3">D49-F49</f>
        <v>35.514676485094242</v>
      </c>
      <c r="F49" s="34">
        <f>((F48/(C25*F5)*100)-E48)/100*(C25*F5)</f>
        <v>41966.015323514905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24</v>
      </c>
      <c r="R49" s="33" t="s">
        <v>24</v>
      </c>
      <c r="S49" s="3"/>
    </row>
    <row r="50" spans="1:19" ht="20.100000000000001" customHeight="1" x14ac:dyDescent="0.25">
      <c r="A50" s="31">
        <v>26</v>
      </c>
      <c r="B50" s="41">
        <f t="shared" ca="1" si="0"/>
        <v>46521</v>
      </c>
      <c r="C50" s="29">
        <v>14</v>
      </c>
      <c r="D50" s="34">
        <f t="shared" si="1"/>
        <v>42001.53</v>
      </c>
      <c r="E50" s="33">
        <f t="shared" si="2"/>
        <v>40.486731193006563</v>
      </c>
      <c r="F50" s="34">
        <f>((F49/(C25*F5)*100)-E49)/100*(C25*F5)</f>
        <v>41961.043268806992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3" t="s">
        <v>24</v>
      </c>
      <c r="R50" s="33" t="s">
        <v>24</v>
      </c>
      <c r="S50" s="3"/>
    </row>
    <row r="51" spans="1:19" ht="20.100000000000001" customHeight="1" x14ac:dyDescent="0.25">
      <c r="A51" s="27">
        <v>27</v>
      </c>
      <c r="B51" s="41">
        <f t="shared" ca="1" si="0"/>
        <v>46535</v>
      </c>
      <c r="C51" s="29">
        <v>14</v>
      </c>
      <c r="D51" s="34">
        <f t="shared" si="1"/>
        <v>42001.53</v>
      </c>
      <c r="E51" s="33">
        <f t="shared" si="2"/>
        <v>46.154873560037231</v>
      </c>
      <c r="F51" s="34">
        <f>((F50/(C25*F5)*100)-E50)/100*(C25*F5)</f>
        <v>41955.375126439962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3" t="s">
        <v>24</v>
      </c>
      <c r="R51" s="33" t="s">
        <v>24</v>
      </c>
      <c r="S51" s="3"/>
    </row>
    <row r="52" spans="1:19" ht="20.100000000000001" customHeight="1" x14ac:dyDescent="0.25">
      <c r="A52" s="31">
        <v>28</v>
      </c>
      <c r="B52" s="41">
        <f t="shared" ca="1" si="0"/>
        <v>46549</v>
      </c>
      <c r="C52" s="29">
        <v>14</v>
      </c>
      <c r="D52" s="34">
        <f t="shared" si="1"/>
        <v>42001.53</v>
      </c>
      <c r="E52" s="33">
        <f t="shared" si="2"/>
        <v>52.616555858439824</v>
      </c>
      <c r="F52" s="34">
        <f>((F51/(C25*F5)*100)-E51)/100*(C25*F5)</f>
        <v>41948.913444141559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3" t="s">
        <v>24</v>
      </c>
      <c r="R52" s="33" t="s">
        <v>24</v>
      </c>
      <c r="S52" s="3"/>
    </row>
    <row r="53" spans="1:19" ht="20.100000000000001" customHeight="1" x14ac:dyDescent="0.25">
      <c r="A53" s="31">
        <v>29</v>
      </c>
      <c r="B53" s="41">
        <f t="shared" ca="1" si="0"/>
        <v>46563</v>
      </c>
      <c r="C53" s="29">
        <v>14</v>
      </c>
      <c r="D53" s="34">
        <f t="shared" si="1"/>
        <v>42001.53</v>
      </c>
      <c r="E53" s="33">
        <f t="shared" si="2"/>
        <v>59.982873678622127</v>
      </c>
      <c r="F53" s="34">
        <f>((F52/(C25*F5)*100)-E52)/100*(C25*F5)</f>
        <v>41941.547126321377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3" t="s">
        <v>24</v>
      </c>
      <c r="R53" s="33" t="s">
        <v>24</v>
      </c>
      <c r="S53" s="3"/>
    </row>
    <row r="54" spans="1:19" ht="20.100000000000001" customHeight="1" x14ac:dyDescent="0.25">
      <c r="A54" s="31">
        <v>30</v>
      </c>
      <c r="B54" s="41">
        <f t="shared" ca="1" si="0"/>
        <v>46577</v>
      </c>
      <c r="C54" s="29">
        <v>14</v>
      </c>
      <c r="D54" s="34">
        <f t="shared" si="1"/>
        <v>42001.53</v>
      </c>
      <c r="E54" s="33">
        <f t="shared" si="2"/>
        <v>68.38047599363199</v>
      </c>
      <c r="F54" s="34">
        <f>((F53/(C25*F5)*100)-E53)/100*(C25*F5)</f>
        <v>41933.149524006367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3" t="s">
        <v>24</v>
      </c>
      <c r="R54" s="33" t="s">
        <v>24</v>
      </c>
      <c r="S54" s="3"/>
    </row>
    <row r="55" spans="1:19" ht="20.100000000000001" customHeight="1" x14ac:dyDescent="0.25">
      <c r="A55" s="27">
        <v>31</v>
      </c>
      <c r="B55" s="41">
        <f t="shared" ca="1" si="0"/>
        <v>46591</v>
      </c>
      <c r="C55" s="29">
        <v>14</v>
      </c>
      <c r="D55" s="34">
        <f t="shared" si="1"/>
        <v>42001.53</v>
      </c>
      <c r="E55" s="33">
        <f t="shared" si="2"/>
        <v>77.953742632736976</v>
      </c>
      <c r="F55" s="34">
        <f>((F54/(C25*F5)*100)-E54)/100*(C25*F5)</f>
        <v>41923.576257367262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3" t="s">
        <v>24</v>
      </c>
      <c r="R55" s="33" t="s">
        <v>24</v>
      </c>
      <c r="S55" s="3"/>
    </row>
    <row r="56" spans="1:19" ht="20.100000000000001" customHeight="1" x14ac:dyDescent="0.25">
      <c r="A56" s="31">
        <v>32</v>
      </c>
      <c r="B56" s="41">
        <f t="shared" ca="1" si="0"/>
        <v>46605</v>
      </c>
      <c r="C56" s="29">
        <v>14</v>
      </c>
      <c r="D56" s="34">
        <f t="shared" si="1"/>
        <v>42001.53</v>
      </c>
      <c r="E56" s="33">
        <f t="shared" si="2"/>
        <v>88.867266601329902</v>
      </c>
      <c r="F56" s="34">
        <f>((F55/(C25*F5)*100)-E55)/100*(C25*F5)</f>
        <v>41912.662733398669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3" t="s">
        <v>24</v>
      </c>
      <c r="R56" s="33" t="s">
        <v>24</v>
      </c>
      <c r="S56" s="3"/>
    </row>
    <row r="57" spans="1:19" ht="20.100000000000001" customHeight="1" x14ac:dyDescent="0.25">
      <c r="A57" s="31">
        <v>33</v>
      </c>
      <c r="B57" s="41">
        <f t="shared" ca="1" si="0"/>
        <v>46619</v>
      </c>
      <c r="C57" s="29">
        <v>14</v>
      </c>
      <c r="D57" s="34">
        <f t="shared" si="1"/>
        <v>42001.53</v>
      </c>
      <c r="E57" s="33">
        <f t="shared" si="2"/>
        <v>101.30868392551929</v>
      </c>
      <c r="F57" s="34">
        <f>((F56/(C25*F5)*100)-E56)/100*(C25*F5)</f>
        <v>41900.22131607448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3" t="s">
        <v>24</v>
      </c>
      <c r="R57" s="33" t="s">
        <v>24</v>
      </c>
      <c r="S57" s="3"/>
    </row>
    <row r="58" spans="1:19" ht="20.100000000000001" customHeight="1" x14ac:dyDescent="0.25">
      <c r="A58" s="31">
        <v>34</v>
      </c>
      <c r="B58" s="41">
        <f t="shared" ca="1" si="0"/>
        <v>46633</v>
      </c>
      <c r="C58" s="29">
        <v>14</v>
      </c>
      <c r="D58" s="34">
        <f t="shared" si="1"/>
        <v>42001.53</v>
      </c>
      <c r="E58" s="33">
        <f t="shared" si="2"/>
        <v>115.49189967510029</v>
      </c>
      <c r="F58" s="34">
        <f>((F57/(C25*F5)*100)-E57)/100*(C25*F5)</f>
        <v>41886.038100324899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3" t="s">
        <v>24</v>
      </c>
      <c r="R58" s="33" t="s">
        <v>24</v>
      </c>
      <c r="S58" s="3"/>
    </row>
    <row r="59" spans="1:19" ht="20.100000000000001" customHeight="1" x14ac:dyDescent="0.25">
      <c r="A59" s="27">
        <v>35</v>
      </c>
      <c r="B59" s="41">
        <f t="shared" ca="1" si="0"/>
        <v>46647</v>
      </c>
      <c r="C59" s="29">
        <v>14</v>
      </c>
      <c r="D59" s="34">
        <f t="shared" si="1"/>
        <v>42001.53</v>
      </c>
      <c r="E59" s="33">
        <f t="shared" si="2"/>
        <v>131.66076562961098</v>
      </c>
      <c r="F59" s="34">
        <f>((F58/(C25*F5)*100)-E58)/100*(C25*F5)</f>
        <v>41869.869234370388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3" t="s">
        <v>24</v>
      </c>
      <c r="R59" s="33" t="s">
        <v>24</v>
      </c>
      <c r="S59" s="3"/>
    </row>
    <row r="60" spans="1:19" ht="20.100000000000001" customHeight="1" x14ac:dyDescent="0.25">
      <c r="A60" s="31">
        <v>36</v>
      </c>
      <c r="B60" s="41">
        <f t="shared" ca="1" si="0"/>
        <v>46661</v>
      </c>
      <c r="C60" s="29">
        <v>14</v>
      </c>
      <c r="D60" s="34">
        <f t="shared" si="1"/>
        <v>42001.53</v>
      </c>
      <c r="E60" s="33">
        <f t="shared" si="2"/>
        <v>150.09327281775768</v>
      </c>
      <c r="F60" s="34">
        <f>((F59/(C25*F5)*100)-E59)/100*(C25*F5)</f>
        <v>41851.436727182241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3" t="s">
        <v>24</v>
      </c>
      <c r="R60" s="33" t="s">
        <v>24</v>
      </c>
      <c r="S60" s="3"/>
    </row>
    <row r="61" spans="1:19" ht="20.100000000000001" customHeight="1" x14ac:dyDescent="0.25">
      <c r="A61" s="31">
        <v>37</v>
      </c>
      <c r="B61" s="41">
        <f t="shared" ca="1" si="0"/>
        <v>46675</v>
      </c>
      <c r="C61" s="29">
        <v>14</v>
      </c>
      <c r="D61" s="34">
        <f t="shared" si="1"/>
        <v>42001.53</v>
      </c>
      <c r="E61" s="33">
        <f t="shared" si="2"/>
        <v>171.10633101224812</v>
      </c>
      <c r="F61" s="34">
        <f>((F60/(C25*F5)*100)-E60)/100*(C25*F5)</f>
        <v>41830.423668987751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3" t="s">
        <v>24</v>
      </c>
      <c r="R61" s="33" t="s">
        <v>24</v>
      </c>
      <c r="S61" s="3"/>
    </row>
    <row r="62" spans="1:19" ht="20.100000000000001" customHeight="1" x14ac:dyDescent="0.25">
      <c r="A62" s="31">
        <v>38</v>
      </c>
      <c r="B62" s="41">
        <f t="shared" ca="1" si="0"/>
        <v>46689</v>
      </c>
      <c r="C62" s="29">
        <v>14</v>
      </c>
      <c r="D62" s="34">
        <f t="shared" si="1"/>
        <v>42001.53</v>
      </c>
      <c r="E62" s="33">
        <f t="shared" si="2"/>
        <v>195.06121735397028</v>
      </c>
      <c r="F62" s="34">
        <f>((F61/(C25*F5)*100)-E61)/100*(C25*F5)</f>
        <v>41806.468782646029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3" t="s">
        <v>24</v>
      </c>
      <c r="R62" s="33" t="s">
        <v>24</v>
      </c>
      <c r="S62" s="3"/>
    </row>
    <row r="63" spans="1:19" ht="20.100000000000001" customHeight="1" x14ac:dyDescent="0.25">
      <c r="A63" s="27">
        <v>39</v>
      </c>
      <c r="B63" s="41">
        <f t="shared" ca="1" si="0"/>
        <v>46703</v>
      </c>
      <c r="C63" s="29">
        <v>14</v>
      </c>
      <c r="D63" s="34">
        <f t="shared" si="1"/>
        <v>42001.53</v>
      </c>
      <c r="E63" s="33">
        <f t="shared" si="2"/>
        <v>222.36978778352932</v>
      </c>
      <c r="F63" s="34">
        <f>((F62/(C25*F5)*100)-E62)/100*(C25*F5)</f>
        <v>41779.16021221647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3" t="s">
        <v>24</v>
      </c>
      <c r="R63" s="33" t="s">
        <v>24</v>
      </c>
      <c r="S63" s="3"/>
    </row>
    <row r="64" spans="1:19" ht="20.100000000000001" customHeight="1" x14ac:dyDescent="0.25">
      <c r="A64" s="31">
        <v>40</v>
      </c>
      <c r="B64" s="41">
        <f t="shared" ca="1" si="0"/>
        <v>46717</v>
      </c>
      <c r="C64" s="29">
        <v>14</v>
      </c>
      <c r="D64" s="34">
        <f t="shared" si="1"/>
        <v>42001.53</v>
      </c>
      <c r="E64" s="33">
        <f t="shared" si="2"/>
        <v>253.50155807321426</v>
      </c>
      <c r="F64" s="34">
        <f>((F63/(C25*F5)*100)-E63)/100*(C25*F5)</f>
        <v>41748.028441926785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3" t="s">
        <v>24</v>
      </c>
      <c r="R64" s="33" t="s">
        <v>24</v>
      </c>
      <c r="S64" s="3"/>
    </row>
    <row r="65" spans="1:19" ht="20.100000000000001" customHeight="1" x14ac:dyDescent="0.25">
      <c r="A65" s="31">
        <v>41</v>
      </c>
      <c r="B65" s="41">
        <f t="shared" ca="1" si="0"/>
        <v>46731</v>
      </c>
      <c r="C65" s="29">
        <v>14</v>
      </c>
      <c r="D65" s="34">
        <f t="shared" si="1"/>
        <v>42001.53</v>
      </c>
      <c r="E65" s="33">
        <f t="shared" si="2"/>
        <v>288.99177620346018</v>
      </c>
      <c r="F65" s="34">
        <f>((F64/(C25*F5)*100)-E64)/100*(C25*F5)</f>
        <v>41712.538223796539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3" t="s">
        <v>24</v>
      </c>
      <c r="R65" s="33" t="s">
        <v>24</v>
      </c>
      <c r="S65" s="3"/>
    </row>
    <row r="66" spans="1:19" ht="20.100000000000001" customHeight="1" x14ac:dyDescent="0.25">
      <c r="A66" s="31">
        <v>42</v>
      </c>
      <c r="B66" s="41">
        <f t="shared" ca="1" si="0"/>
        <v>46745</v>
      </c>
      <c r="C66" s="29">
        <v>14</v>
      </c>
      <c r="D66" s="34">
        <f t="shared" si="1"/>
        <v>42001.53</v>
      </c>
      <c r="E66" s="33">
        <f t="shared" si="2"/>
        <v>329.45062487194082</v>
      </c>
      <c r="F66" s="34">
        <f>((F65/(C25*F5)*100)-E65)/100*(C25*F5)</f>
        <v>41672.079375128058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3" t="s">
        <v>24</v>
      </c>
      <c r="R66" s="33" t="s">
        <v>24</v>
      </c>
      <c r="S66" s="3"/>
    </row>
    <row r="67" spans="1:19" ht="20.100000000000001" customHeight="1" x14ac:dyDescent="0.25">
      <c r="A67" s="27">
        <v>43</v>
      </c>
      <c r="B67" s="41">
        <f t="shared" ca="1" si="0"/>
        <v>46759</v>
      </c>
      <c r="C67" s="29">
        <v>14</v>
      </c>
      <c r="D67" s="34">
        <f t="shared" si="1"/>
        <v>42001.53</v>
      </c>
      <c r="E67" s="33">
        <f t="shared" si="2"/>
        <v>375.57371235400933</v>
      </c>
      <c r="F67" s="34">
        <f>((F66/(C25*F5)*100)-E66)/100*(C25*F5)</f>
        <v>41625.95628764599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3" t="s">
        <v>24</v>
      </c>
      <c r="R67" s="33" t="s">
        <v>24</v>
      </c>
      <c r="S67" s="3"/>
    </row>
    <row r="68" spans="1:19" ht="20.100000000000001" customHeight="1" x14ac:dyDescent="0.25">
      <c r="A68" s="31">
        <v>44</v>
      </c>
      <c r="B68" s="41">
        <f t="shared" ca="1" si="0"/>
        <v>46773</v>
      </c>
      <c r="C68" s="29">
        <v>14</v>
      </c>
      <c r="D68" s="34">
        <f t="shared" si="1"/>
        <v>42001.53</v>
      </c>
      <c r="E68" s="33">
        <f t="shared" si="2"/>
        <v>428.15403208357748</v>
      </c>
      <c r="F68" s="34">
        <f>((F67/(C25*F5)*100)-E67)/100*(C25*F5)</f>
        <v>41573.375967916421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3" t="s">
        <v>24</v>
      </c>
      <c r="R68" s="33" t="s">
        <v>24</v>
      </c>
      <c r="S68" s="3"/>
    </row>
    <row r="69" spans="1:19" ht="20.100000000000001" customHeight="1" x14ac:dyDescent="0.25">
      <c r="A69" s="31">
        <v>45</v>
      </c>
      <c r="B69" s="41">
        <f t="shared" ca="1" si="0"/>
        <v>46787</v>
      </c>
      <c r="C69" s="29">
        <v>14</v>
      </c>
      <c r="D69" s="34">
        <f t="shared" si="1"/>
        <v>42001.53</v>
      </c>
      <c r="E69" s="33">
        <f t="shared" si="2"/>
        <v>488.09559657527279</v>
      </c>
      <c r="F69" s="34">
        <f>((F68/(C25*F5)*100)-E68)/100*(C25*F5)</f>
        <v>41513.434403424726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3" t="s">
        <v>24</v>
      </c>
      <c r="R69" s="33" t="s">
        <v>24</v>
      </c>
      <c r="S69" s="3"/>
    </row>
    <row r="70" spans="1:19" ht="20.100000000000001" customHeight="1" x14ac:dyDescent="0.25">
      <c r="A70" s="31">
        <v>46</v>
      </c>
      <c r="B70" s="41">
        <f t="shared" ca="1" si="0"/>
        <v>46801</v>
      </c>
      <c r="C70" s="29">
        <v>14</v>
      </c>
      <c r="D70" s="34">
        <f t="shared" si="1"/>
        <v>42001.53</v>
      </c>
      <c r="E70" s="33">
        <f t="shared" si="2"/>
        <v>556.42898009581404</v>
      </c>
      <c r="F70" s="34">
        <f>((F69/(C25*F5)*100)-E69)/100*(C25*F5)</f>
        <v>41445.101019904185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3" t="s">
        <v>24</v>
      </c>
      <c r="R70" s="33" t="s">
        <v>24</v>
      </c>
      <c r="S70" s="3"/>
    </row>
    <row r="71" spans="1:19" ht="20.100000000000001" customHeight="1" x14ac:dyDescent="0.25">
      <c r="A71" s="27">
        <v>47</v>
      </c>
      <c r="B71" s="41">
        <f t="shared" ca="1" si="0"/>
        <v>46815</v>
      </c>
      <c r="C71" s="29">
        <v>14</v>
      </c>
      <c r="D71" s="34">
        <f t="shared" si="1"/>
        <v>42001.53</v>
      </c>
      <c r="E71" s="33">
        <f t="shared" si="2"/>
        <v>634.32903730923863</v>
      </c>
      <c r="F71" s="34">
        <f>((F70/(C25*F5)*100)-E70)/100*(C25*F5)</f>
        <v>41367.20096269076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3" t="s">
        <v>24</v>
      </c>
      <c r="R71" s="33" t="s">
        <v>24</v>
      </c>
      <c r="S71" s="3"/>
    </row>
    <row r="72" spans="1:19" ht="20.100000000000001" customHeight="1" x14ac:dyDescent="0.25">
      <c r="A72" s="31">
        <v>48</v>
      </c>
      <c r="B72" s="41">
        <f t="shared" ca="1" si="0"/>
        <v>46829</v>
      </c>
      <c r="C72" s="29">
        <v>14</v>
      </c>
      <c r="D72" s="34">
        <f t="shared" si="1"/>
        <v>42001.53</v>
      </c>
      <c r="E72" s="33">
        <f t="shared" si="2"/>
        <v>723.13510253252025</v>
      </c>
      <c r="F72" s="34">
        <f>((F71/(C25*F5)*100)-E71)/100*(C25*F5)</f>
        <v>41278.394897467479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3" t="s">
        <v>24</v>
      </c>
      <c r="R72" s="33" t="s">
        <v>24</v>
      </c>
      <c r="S72" s="3"/>
    </row>
    <row r="73" spans="1:19" ht="20.100000000000001" customHeight="1" x14ac:dyDescent="0.25">
      <c r="A73" s="31">
        <v>49</v>
      </c>
      <c r="B73" s="41">
        <f t="shared" ca="1" si="0"/>
        <v>46843</v>
      </c>
      <c r="C73" s="29">
        <v>14</v>
      </c>
      <c r="D73" s="34">
        <f t="shared" si="1"/>
        <v>42001.53</v>
      </c>
      <c r="E73" s="33">
        <f t="shared" si="2"/>
        <v>824.37401688707178</v>
      </c>
      <c r="F73" s="34">
        <f>((F72/(C25*F5)*100)-E72)/100*(C25*F5)</f>
        <v>41177.155983112927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3" t="s">
        <v>24</v>
      </c>
      <c r="R73" s="33" t="s">
        <v>24</v>
      </c>
      <c r="S73" s="3"/>
    </row>
    <row r="74" spans="1:19" ht="20.100000000000001" customHeight="1" x14ac:dyDescent="0.25">
      <c r="A74" s="31">
        <v>50</v>
      </c>
      <c r="B74" s="41">
        <f t="shared" ca="1" si="0"/>
        <v>46857</v>
      </c>
      <c r="C74" s="29">
        <v>14</v>
      </c>
      <c r="D74" s="34">
        <f t="shared" si="1"/>
        <v>42001.53</v>
      </c>
      <c r="E74" s="33">
        <f t="shared" si="2"/>
        <v>939.78637925125804</v>
      </c>
      <c r="F74" s="34">
        <f>((F73/(C25*F5)*100)-E73)/100*(C25*F5)</f>
        <v>41061.743620748741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3" t="s">
        <v>24</v>
      </c>
      <c r="R74" s="33" t="s">
        <v>24</v>
      </c>
      <c r="S74" s="3"/>
    </row>
    <row r="75" spans="1:19" ht="20.100000000000001" customHeight="1" x14ac:dyDescent="0.25">
      <c r="A75" s="27">
        <v>51</v>
      </c>
      <c r="B75" s="41">
        <f t="shared" ca="1" si="0"/>
        <v>46871</v>
      </c>
      <c r="C75" s="29">
        <v>14</v>
      </c>
      <c r="D75" s="34">
        <f t="shared" si="1"/>
        <v>42001.53</v>
      </c>
      <c r="E75" s="33">
        <f t="shared" si="2"/>
        <v>1071.3564723464369</v>
      </c>
      <c r="F75" s="34">
        <f>((F74/(C25*F5)*100)-E74)/100*(C25*F5)</f>
        <v>40930.173527653562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3" t="s">
        <v>24</v>
      </c>
      <c r="R75" s="33" t="s">
        <v>24</v>
      </c>
      <c r="S75" s="3"/>
    </row>
    <row r="76" spans="1:19" ht="20.100000000000001" customHeight="1" x14ac:dyDescent="0.25">
      <c r="A76" s="31">
        <v>52</v>
      </c>
      <c r="B76" s="41">
        <f t="shared" ca="1" si="0"/>
        <v>46885</v>
      </c>
      <c r="C76" s="29">
        <v>14</v>
      </c>
      <c r="D76" s="34">
        <f t="shared" si="1"/>
        <v>42001.53</v>
      </c>
      <c r="E76" s="33">
        <f t="shared" si="2"/>
        <v>1221.3463784749329</v>
      </c>
      <c r="F76" s="34">
        <f>((F75/(C25*F5)*100)-E75)/100*(C25*F5)</f>
        <v>40780.183621525066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3" t="s">
        <v>24</v>
      </c>
      <c r="R76" s="33" t="s">
        <v>24</v>
      </c>
      <c r="S76" s="3"/>
    </row>
    <row r="77" spans="1:19" ht="20.100000000000001" customHeight="1" x14ac:dyDescent="0.25">
      <c r="A77" s="31">
        <v>53</v>
      </c>
      <c r="B77" s="41">
        <f t="shared" ca="1" si="0"/>
        <v>46899</v>
      </c>
      <c r="C77" s="29">
        <v>14</v>
      </c>
      <c r="D77" s="34">
        <f t="shared" si="1"/>
        <v>42001.53</v>
      </c>
      <c r="E77" s="33">
        <f t="shared" si="2"/>
        <v>1392.3348714614258</v>
      </c>
      <c r="F77" s="34">
        <f>((F76/(C25*F5)*100)-E76)/100*(C25*F5)</f>
        <v>40609.195128538573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3" t="s">
        <v>24</v>
      </c>
      <c r="R77" s="33" t="s">
        <v>24</v>
      </c>
      <c r="S77" s="3"/>
    </row>
    <row r="78" spans="1:19" ht="20.100000000000001" customHeight="1" x14ac:dyDescent="0.25">
      <c r="A78" s="27">
        <v>54</v>
      </c>
      <c r="B78" s="41">
        <f t="shared" ca="1" si="0"/>
        <v>46913</v>
      </c>
      <c r="C78" s="29">
        <v>14</v>
      </c>
      <c r="D78" s="34">
        <f t="shared" si="1"/>
        <v>42001.53</v>
      </c>
      <c r="E78" s="33">
        <f t="shared" si="2"/>
        <v>1587.2617534660312</v>
      </c>
      <c r="F78" s="34">
        <f>((F77/(C25*F5)*100)-E77)/100*(C25*F5)</f>
        <v>40414.268246533968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3" t="s">
        <v>24</v>
      </c>
      <c r="R78" s="33" t="s">
        <v>24</v>
      </c>
      <c r="S78" s="3"/>
    </row>
    <row r="79" spans="1:19" ht="20.100000000000001" customHeight="1" x14ac:dyDescent="0.25">
      <c r="A79" s="31">
        <v>55</v>
      </c>
      <c r="B79" s="41">
        <f t="shared" ca="1" si="0"/>
        <v>46927</v>
      </c>
      <c r="C79" s="29">
        <v>14</v>
      </c>
      <c r="D79" s="34">
        <f t="shared" si="1"/>
        <v>42001.53</v>
      </c>
      <c r="E79" s="33">
        <f t="shared" si="2"/>
        <v>1809.4783989512725</v>
      </c>
      <c r="F79" s="34">
        <f>((F78/(C25*F5)*100)-E78)/100*(C25*F5)</f>
        <v>40192.051601048726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3" t="s">
        <v>24</v>
      </c>
      <c r="R79" s="33" t="s">
        <v>24</v>
      </c>
      <c r="S79" s="3"/>
    </row>
    <row r="80" spans="1:19" ht="20.100000000000001" customHeight="1" x14ac:dyDescent="0.25">
      <c r="A80" s="31">
        <v>56</v>
      </c>
      <c r="B80" s="41">
        <f t="shared" ca="1" si="0"/>
        <v>46941</v>
      </c>
      <c r="C80" s="29">
        <v>14</v>
      </c>
      <c r="D80" s="34">
        <f t="shared" si="1"/>
        <v>42001.53</v>
      </c>
      <c r="E80" s="33">
        <f t="shared" si="2"/>
        <v>2062.8053748044549</v>
      </c>
      <c r="F80" s="34">
        <f>((F79/(C25*F5)*100)-E79)/100*(C25*F5)</f>
        <v>39938.724625195544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3" t="s">
        <v>24</v>
      </c>
      <c r="R80" s="33" t="s">
        <v>24</v>
      </c>
      <c r="S80" s="3"/>
    </row>
    <row r="81" spans="1:19" ht="20.100000000000001" customHeight="1" x14ac:dyDescent="0.25">
      <c r="A81" s="31">
        <v>57</v>
      </c>
      <c r="B81" s="41">
        <f t="shared" ca="1" si="0"/>
        <v>46955</v>
      </c>
      <c r="C81" s="29">
        <v>14</v>
      </c>
      <c r="D81" s="34">
        <f t="shared" si="1"/>
        <v>42001.53</v>
      </c>
      <c r="E81" s="33">
        <f t="shared" si="2"/>
        <v>2351.5981272770805</v>
      </c>
      <c r="F81" s="34">
        <f>((F80/(C25*F5)*100)-E80)/100*(C25*F5)</f>
        <v>39649.931872722918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3" t="s">
        <v>24</v>
      </c>
      <c r="R81" s="33" t="s">
        <v>24</v>
      </c>
      <c r="S81" s="3"/>
    </row>
    <row r="82" spans="1:19" ht="20.100000000000001" customHeight="1" x14ac:dyDescent="0.25">
      <c r="A82" s="27">
        <v>58</v>
      </c>
      <c r="B82" s="41">
        <f t="shared" ca="1" si="0"/>
        <v>46969</v>
      </c>
      <c r="C82" s="29">
        <v>14</v>
      </c>
      <c r="D82" s="34">
        <f t="shared" si="1"/>
        <v>42001.53</v>
      </c>
      <c r="E82" s="33">
        <f t="shared" si="2"/>
        <v>2680.8218650958734</v>
      </c>
      <c r="F82" s="34">
        <f>((F81/(C25*F5)*100)-E81)/100*(C25*F5)</f>
        <v>39320.708134904125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3" t="s">
        <v>24</v>
      </c>
      <c r="R82" s="33" t="s">
        <v>24</v>
      </c>
      <c r="S82" s="3"/>
    </row>
    <row r="83" spans="1:19" ht="20.100000000000001" customHeight="1" x14ac:dyDescent="0.25">
      <c r="A83" s="31">
        <v>59</v>
      </c>
      <c r="B83" s="41">
        <f t="shared" ca="1" si="0"/>
        <v>46983</v>
      </c>
      <c r="C83" s="29">
        <v>14</v>
      </c>
      <c r="D83" s="34">
        <f t="shared" si="1"/>
        <v>42001.53</v>
      </c>
      <c r="E83" s="33">
        <f t="shared" si="2"/>
        <v>3056.1369262092921</v>
      </c>
      <c r="F83" s="34">
        <f>((F82/(C25*F5)*100)-E82)/100*(C25*F5)</f>
        <v>38945.393073790707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3" t="s">
        <v>24</v>
      </c>
      <c r="R83" s="33" t="s">
        <v>24</v>
      </c>
      <c r="S83" s="3"/>
    </row>
    <row r="84" spans="1:19" ht="20.100000000000001" customHeight="1" x14ac:dyDescent="0.25">
      <c r="A84" s="31">
        <v>60</v>
      </c>
      <c r="B84" s="41">
        <f t="shared" ca="1" si="0"/>
        <v>46997</v>
      </c>
      <c r="C84" s="29">
        <v>14</v>
      </c>
      <c r="D84" s="34">
        <f t="shared" si="1"/>
        <v>42001.53</v>
      </c>
      <c r="E84" s="33">
        <f t="shared" si="2"/>
        <v>3483.9960958785887</v>
      </c>
      <c r="F84" s="34">
        <f>((F83/(C25*F5)*100)-E83)/100*(C25*F5)</f>
        <v>38517.53390412141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3" t="s">
        <v>24</v>
      </c>
      <c r="R84" s="33" t="s">
        <v>24</v>
      </c>
      <c r="S84" s="3"/>
    </row>
    <row r="85" spans="1:19" ht="20.100000000000001" customHeight="1" x14ac:dyDescent="0.25">
      <c r="A85" s="27">
        <v>61</v>
      </c>
      <c r="B85" s="41">
        <f t="shared" ca="1" si="0"/>
        <v>47011</v>
      </c>
      <c r="C85" s="29">
        <v>14</v>
      </c>
      <c r="D85" s="34">
        <f t="shared" si="1"/>
        <v>42001.53</v>
      </c>
      <c r="E85" s="33">
        <f t="shared" si="2"/>
        <v>3971.7555493015898</v>
      </c>
      <c r="F85" s="34">
        <f>((F84/(C25*F5)*100)-E84)/100*(C25*F5)</f>
        <v>38029.774450698409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3" t="s">
        <v>24</v>
      </c>
      <c r="R85" s="33" t="s">
        <v>24</v>
      </c>
      <c r="S85" s="3"/>
    </row>
    <row r="86" spans="1:19" ht="20.100000000000001" customHeight="1" x14ac:dyDescent="0.25">
      <c r="A86" s="31">
        <v>62</v>
      </c>
      <c r="B86" s="41">
        <f t="shared" ca="1" si="0"/>
        <v>47025</v>
      </c>
      <c r="C86" s="29">
        <v>14</v>
      </c>
      <c r="D86" s="34">
        <f t="shared" si="1"/>
        <v>42001.53</v>
      </c>
      <c r="E86" s="33">
        <f t="shared" si="2"/>
        <v>4527.8013262038075</v>
      </c>
      <c r="F86" s="34">
        <f>((F85/(C25*F5)*100)-E85)/100*(C25*F5)</f>
        <v>37473.728673796191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3" t="s">
        <v>24</v>
      </c>
      <c r="R86" s="33" t="s">
        <v>24</v>
      </c>
      <c r="S86" s="3"/>
    </row>
    <row r="87" spans="1:19" ht="20.100000000000001" customHeight="1" x14ac:dyDescent="0.25">
      <c r="A87" s="31">
        <v>63</v>
      </c>
      <c r="B87" s="41">
        <f t="shared" ca="1" si="0"/>
        <v>47039</v>
      </c>
      <c r="C87" s="29">
        <v>14</v>
      </c>
      <c r="D87" s="34">
        <f t="shared" si="1"/>
        <v>42001.53</v>
      </c>
      <c r="E87" s="33">
        <f t="shared" si="2"/>
        <v>5161.6935118723413</v>
      </c>
      <c r="F87" s="34">
        <f>((F86/(C25*F5)*100)-E86)/100*(C25*F5)</f>
        <v>36839.836488127658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3" t="s">
        <v>24</v>
      </c>
      <c r="R87" s="33" t="s">
        <v>24</v>
      </c>
      <c r="S87" s="3"/>
    </row>
    <row r="88" spans="1:19" ht="20.100000000000001" customHeight="1" x14ac:dyDescent="0.25">
      <c r="A88" s="31">
        <v>64</v>
      </c>
      <c r="B88" s="41">
        <f t="shared" ca="1" si="0"/>
        <v>47053</v>
      </c>
      <c r="C88" s="29">
        <v>14</v>
      </c>
      <c r="D88" s="34">
        <f t="shared" si="1"/>
        <v>42001.53</v>
      </c>
      <c r="E88" s="33">
        <f t="shared" si="2"/>
        <v>5884.3306035344649</v>
      </c>
      <c r="F88" s="34">
        <f>((F87/(C25*F5)*100)-E87)/100*(C25*F5)</f>
        <v>36117.199396465534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3" t="s">
        <v>24</v>
      </c>
      <c r="R88" s="33" t="s">
        <v>24</v>
      </c>
      <c r="S88" s="3"/>
    </row>
    <row r="89" spans="1:19" ht="20.100000000000001" customHeight="1" x14ac:dyDescent="0.25">
      <c r="A89" s="27">
        <v>65</v>
      </c>
      <c r="B89" s="41">
        <f t="shared" ca="1" si="0"/>
        <v>47067</v>
      </c>
      <c r="C89" s="29">
        <v>14</v>
      </c>
      <c r="D89" s="34">
        <f t="shared" si="1"/>
        <v>42001.53</v>
      </c>
      <c r="E89" s="33">
        <f t="shared" si="2"/>
        <v>6708.1368880292866</v>
      </c>
      <c r="F89" s="34">
        <f>((F88/(C25*F5)*100)-E88)/100*(C25*F5)</f>
        <v>35293.393111970712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3" t="s">
        <v>24</v>
      </c>
      <c r="R89" s="33" t="s">
        <v>24</v>
      </c>
      <c r="S89" s="3"/>
    </row>
    <row r="90" spans="1:19" ht="20.100000000000001" customHeight="1" x14ac:dyDescent="0.25">
      <c r="A90" s="31">
        <v>66</v>
      </c>
      <c r="B90" s="41">
        <f t="shared" ca="1" si="0"/>
        <v>47081</v>
      </c>
      <c r="C90" s="29">
        <v>14</v>
      </c>
      <c r="D90" s="34">
        <f t="shared" si="1"/>
        <v>42001.53</v>
      </c>
      <c r="E90" s="33">
        <f t="shared" si="2"/>
        <v>7647.2760523533798</v>
      </c>
      <c r="F90" s="34">
        <f>((F89/(C25*F5)*100)-E89)/100*(C25*F5)</f>
        <v>34354.253947646619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3" t="s">
        <v>24</v>
      </c>
      <c r="R90" s="33" t="s">
        <v>24</v>
      </c>
      <c r="S90" s="3"/>
    </row>
    <row r="91" spans="1:19" ht="20.100000000000001" customHeight="1" x14ac:dyDescent="0.25">
      <c r="A91" s="31">
        <v>67</v>
      </c>
      <c r="B91" s="41">
        <f t="shared" ref="B91:B102" ca="1" si="4">B90+14</f>
        <v>47095</v>
      </c>
      <c r="C91" s="29">
        <v>14</v>
      </c>
      <c r="D91" s="34">
        <f t="shared" ref="D91:D101" si="5">D90</f>
        <v>42001.53</v>
      </c>
      <c r="E91" s="33">
        <f t="shared" ref="E91:E101" si="6">D91-F91</f>
        <v>8717.8946996828599</v>
      </c>
      <c r="F91" s="34">
        <f>((F90/(C25*F5)*100)-E90)/100*(C25*F5)</f>
        <v>33283.635300317139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3" t="s">
        <v>24</v>
      </c>
      <c r="R91" s="33" t="s">
        <v>24</v>
      </c>
      <c r="S91" s="3"/>
    </row>
    <row r="92" spans="1:19" ht="20.100000000000001" customHeight="1" x14ac:dyDescent="0.25">
      <c r="A92" s="27">
        <v>68</v>
      </c>
      <c r="B92" s="41">
        <f t="shared" ca="1" si="4"/>
        <v>47109</v>
      </c>
      <c r="C92" s="29">
        <v>14</v>
      </c>
      <c r="D92" s="34">
        <f t="shared" si="5"/>
        <v>42001.53</v>
      </c>
      <c r="E92" s="33">
        <f t="shared" si="6"/>
        <v>9938.3999576384558</v>
      </c>
      <c r="F92" s="34">
        <f>((F91/(C25*F5)*100)-E91)/100*(C25*F5)</f>
        <v>32063.130042361543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3" t="s">
        <v>24</v>
      </c>
      <c r="R92" s="33" t="s">
        <v>24</v>
      </c>
      <c r="S92" s="3"/>
    </row>
    <row r="93" spans="1:19" ht="20.100000000000001" customHeight="1" x14ac:dyDescent="0.25">
      <c r="A93" s="31">
        <v>69</v>
      </c>
      <c r="B93" s="41">
        <f t="shared" ca="1" si="4"/>
        <v>47123</v>
      </c>
      <c r="C93" s="29">
        <v>14</v>
      </c>
      <c r="D93" s="34">
        <f t="shared" si="5"/>
        <v>42001.53</v>
      </c>
      <c r="E93" s="33">
        <f t="shared" si="6"/>
        <v>11329.775951707841</v>
      </c>
      <c r="F93" s="34">
        <f>((F92/(C25*F5)*100)-E92)/100*(C25*F5)</f>
        <v>30671.754048292158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3" t="s">
        <v>24</v>
      </c>
      <c r="R93" s="33" t="s">
        <v>24</v>
      </c>
      <c r="S93" s="3"/>
    </row>
    <row r="94" spans="1:19" ht="20.100000000000001" customHeight="1" x14ac:dyDescent="0.25">
      <c r="A94" s="31">
        <v>70</v>
      </c>
      <c r="B94" s="41">
        <f t="shared" ca="1" si="4"/>
        <v>47137</v>
      </c>
      <c r="C94" s="29">
        <v>14</v>
      </c>
      <c r="D94" s="34">
        <f t="shared" si="5"/>
        <v>42001.53</v>
      </c>
      <c r="E94" s="33">
        <f t="shared" si="6"/>
        <v>12915.944584946941</v>
      </c>
      <c r="F94" s="34">
        <f>((F93/(C25*F5)*100)-E93)/100*(C25*F5)</f>
        <v>29085.585415053058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3" t="s">
        <v>24</v>
      </c>
      <c r="R94" s="33" t="s">
        <v>24</v>
      </c>
      <c r="S94" s="3"/>
    </row>
    <row r="95" spans="1:19" ht="20.100000000000001" customHeight="1" x14ac:dyDescent="0.25">
      <c r="A95" s="31">
        <v>71</v>
      </c>
      <c r="B95" s="41">
        <f t="shared" ca="1" si="4"/>
        <v>47151</v>
      </c>
      <c r="C95" s="29">
        <v>14</v>
      </c>
      <c r="D95" s="34">
        <f t="shared" si="5"/>
        <v>42001.53</v>
      </c>
      <c r="E95" s="33">
        <f t="shared" si="6"/>
        <v>14724.17682683951</v>
      </c>
      <c r="F95" s="34">
        <f>((F94/(C25*F5)*100)-E94)/100*(C25*F5)</f>
        <v>27277.353173160489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3" t="s">
        <v>24</v>
      </c>
      <c r="R95" s="33" t="s">
        <v>24</v>
      </c>
      <c r="S95" s="3"/>
    </row>
    <row r="96" spans="1:19" ht="20.100000000000001" customHeight="1" x14ac:dyDescent="0.25">
      <c r="A96" s="27">
        <v>72</v>
      </c>
      <c r="B96" s="41">
        <f t="shared" ca="1" si="4"/>
        <v>47165</v>
      </c>
      <c r="C96" s="29">
        <v>14</v>
      </c>
      <c r="D96" s="34">
        <f t="shared" si="5"/>
        <v>42001.53</v>
      </c>
      <c r="E96" s="33">
        <f t="shared" si="6"/>
        <v>16785.561582597042</v>
      </c>
      <c r="F96" s="34">
        <f>((F95/(C25*F5)*100)-E95)/100*(C25*F5)</f>
        <v>25215.968417402957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3" t="s">
        <v>24</v>
      </c>
      <c r="R96" s="33" t="s">
        <v>24</v>
      </c>
      <c r="S96" s="3"/>
    </row>
    <row r="97" spans="1:19" ht="20.100000000000001" customHeight="1" x14ac:dyDescent="0.25">
      <c r="A97" s="31">
        <v>73</v>
      </c>
      <c r="B97" s="41">
        <f t="shared" ca="1" si="4"/>
        <v>47179</v>
      </c>
      <c r="C97" s="29">
        <v>14</v>
      </c>
      <c r="D97" s="34">
        <f t="shared" si="5"/>
        <v>42001.53</v>
      </c>
      <c r="E97" s="33">
        <f t="shared" si="6"/>
        <v>19135.540204160625</v>
      </c>
      <c r="F97" s="34">
        <f>((F96/(C25*F5)*100)-E96)/100*(C25*F5)</f>
        <v>22865.989795839374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3" t="s">
        <v>24</v>
      </c>
      <c r="R97" s="33" t="s">
        <v>24</v>
      </c>
      <c r="S97" s="3"/>
    </row>
    <row r="98" spans="1:19" ht="20.100000000000001" customHeight="1" x14ac:dyDescent="0.25">
      <c r="A98" s="31">
        <v>74</v>
      </c>
      <c r="B98" s="41">
        <f t="shared" ca="1" si="4"/>
        <v>47193</v>
      </c>
      <c r="C98" s="29">
        <v>14</v>
      </c>
      <c r="D98" s="34">
        <f t="shared" si="5"/>
        <v>42001.53</v>
      </c>
      <c r="E98" s="33">
        <f t="shared" si="6"/>
        <v>21814.515832743109</v>
      </c>
      <c r="F98" s="34">
        <f>((F97/(C25*F5)*100)-E97)/100*(C25*F5)</f>
        <v>20187.01416725689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3" t="s">
        <v>24</v>
      </c>
      <c r="R98" s="33" t="s">
        <v>24</v>
      </c>
      <c r="S98" s="3"/>
    </row>
    <row r="99" spans="1:19" ht="20.100000000000001" customHeight="1" x14ac:dyDescent="0.25">
      <c r="A99" s="27">
        <v>75</v>
      </c>
      <c r="B99" s="41">
        <f t="shared" ca="1" si="4"/>
        <v>47207</v>
      </c>
      <c r="C99" s="29">
        <v>14</v>
      </c>
      <c r="D99" s="34">
        <f t="shared" si="5"/>
        <v>42001.53</v>
      </c>
      <c r="E99" s="33">
        <f t="shared" si="6"/>
        <v>24868.548049327146</v>
      </c>
      <c r="F99" s="34">
        <f>((F98/(C25*F5)*100)-E98)/100*(C25*F5)</f>
        <v>17132.981950672853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3" t="s">
        <v>24</v>
      </c>
      <c r="R99" s="33" t="s">
        <v>24</v>
      </c>
      <c r="S99" s="3"/>
    </row>
    <row r="100" spans="1:19" ht="20.100000000000001" customHeight="1" x14ac:dyDescent="0.25">
      <c r="A100" s="31">
        <v>76</v>
      </c>
      <c r="B100" s="41">
        <f t="shared" ca="1" si="4"/>
        <v>47221</v>
      </c>
      <c r="C100" s="29">
        <v>14</v>
      </c>
      <c r="D100" s="34">
        <f t="shared" si="5"/>
        <v>42001.53</v>
      </c>
      <c r="E100" s="33">
        <f t="shared" si="6"/>
        <v>28350.144776232948</v>
      </c>
      <c r="F100" s="34">
        <f>((F99/(C25*F5)*100)-E99)/100*(C25*F5)</f>
        <v>13651.385223767053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3" t="s">
        <v>24</v>
      </c>
      <c r="R100" s="33" t="s">
        <v>24</v>
      </c>
      <c r="S100" s="3"/>
    </row>
    <row r="101" spans="1:19" ht="20.100000000000001" customHeight="1" x14ac:dyDescent="0.25">
      <c r="A101" s="31">
        <v>77</v>
      </c>
      <c r="B101" s="41">
        <f t="shared" ca="1" si="4"/>
        <v>47235</v>
      </c>
      <c r="C101" s="29">
        <v>14</v>
      </c>
      <c r="D101" s="34">
        <f t="shared" si="5"/>
        <v>42001.53</v>
      </c>
      <c r="E101" s="33">
        <f t="shared" si="6"/>
        <v>32319.16504490556</v>
      </c>
      <c r="F101" s="34">
        <f>((F100/(C25*F5)*100)-E100)/100*(C25*F5)</f>
        <v>9682.3649550944392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3" t="s">
        <v>24</v>
      </c>
      <c r="R101" s="33" t="s">
        <v>24</v>
      </c>
      <c r="S101" s="3"/>
    </row>
    <row r="102" spans="1:19" ht="20.100000000000001" customHeight="1" x14ac:dyDescent="0.25">
      <c r="A102" s="31">
        <v>78</v>
      </c>
      <c r="B102" s="41">
        <f t="shared" ca="1" si="4"/>
        <v>47249</v>
      </c>
      <c r="C102" s="29">
        <v>14</v>
      </c>
      <c r="D102" s="33">
        <f>E102+F102</f>
        <v>41998.266483148102</v>
      </c>
      <c r="E102" s="33">
        <f>(F101*100/(C25*F5))-E101</f>
        <v>36840.584634340441</v>
      </c>
      <c r="F102" s="33">
        <f>E102/100*(C25*F5)</f>
        <v>5157.6818488076615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3" t="s">
        <v>24</v>
      </c>
      <c r="R102" s="33" t="s">
        <v>24</v>
      </c>
      <c r="S102" s="3"/>
    </row>
    <row r="103" spans="1:19" ht="37.5" customHeight="1" x14ac:dyDescent="0.25">
      <c r="A103" s="25" t="s">
        <v>25</v>
      </c>
      <c r="B103" s="35" t="s">
        <v>24</v>
      </c>
      <c r="C103" s="42">
        <f>SUM(C25:C102)</f>
        <v>1092</v>
      </c>
      <c r="D103" s="37">
        <f>SUM(D25:D102)</f>
        <v>3276116.0764831435</v>
      </c>
      <c r="E103" s="37">
        <f>SUM(E25:E102)</f>
        <v>299999.99999999994</v>
      </c>
      <c r="F103" s="37">
        <f>SUM(F25:F102)</f>
        <v>2976116.0764831477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4">
        <f ca="1">XIRR(D24:D102,B24:B102)*100</f>
        <v>2945.0243186950688</v>
      </c>
      <c r="R103" s="37">
        <f>D103</f>
        <v>3276116.0764831435</v>
      </c>
      <c r="S103" s="3"/>
    </row>
    <row r="104" spans="1:19" ht="8.4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3"/>
    </row>
    <row r="105" spans="1:19" ht="8.4" customHeight="1" x14ac:dyDescent="0.25">
      <c r="A105" s="21"/>
      <c r="B105" s="3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3"/>
    </row>
    <row r="106" spans="1:19" ht="21.75" customHeight="1" x14ac:dyDescent="0.25">
      <c r="A106" s="70" t="s">
        <v>26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3"/>
    </row>
    <row r="107" spans="1:19" ht="72" customHeight="1" x14ac:dyDescent="0.25">
      <c r="A107" s="70" t="s">
        <v>39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3"/>
    </row>
    <row r="108" spans="1:19" ht="30.75" customHeight="1" x14ac:dyDescent="0.25">
      <c r="A108" s="70" t="s">
        <v>27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3"/>
    </row>
    <row r="109" spans="1:19" ht="27.75" customHeight="1" x14ac:dyDescent="0.25">
      <c r="A109" s="70" t="s">
        <v>40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3"/>
    </row>
    <row r="110" spans="1:19" ht="8.4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3"/>
    </row>
    <row r="111" spans="1:19" ht="8.4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3"/>
    </row>
    <row r="112" spans="1:19" ht="8.4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"/>
    </row>
    <row r="113" spans="1:44" ht="8.4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3"/>
    </row>
    <row r="114" spans="1:44" ht="8.4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3"/>
    </row>
    <row r="115" spans="1:44" ht="8.4" customHeight="1" x14ac:dyDescent="0.2"/>
    <row r="116" spans="1:44" ht="8.4" customHeight="1" x14ac:dyDescent="0.2"/>
    <row r="117" spans="1:44" ht="8.4" customHeight="1" x14ac:dyDescent="0.2"/>
    <row r="118" spans="1:44" ht="8.4" customHeight="1" x14ac:dyDescent="0.2"/>
    <row r="119" spans="1:44" ht="8.4" customHeight="1" x14ac:dyDescent="0.2"/>
    <row r="120" spans="1:44" ht="8.4" customHeight="1" x14ac:dyDescent="0.2"/>
    <row r="121" spans="1:44" s="1" customFormat="1" ht="8.4" customHeight="1" x14ac:dyDescent="0.2"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4"/>
    </row>
    <row r="122" spans="1:44" s="1" customFormat="1" ht="8.4" customHeight="1" x14ac:dyDescent="0.2"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4"/>
    </row>
    <row r="123" spans="1:44" s="1" customFormat="1" ht="8.4" customHeight="1" x14ac:dyDescent="0.2"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4"/>
    </row>
    <row r="124" spans="1:44" s="1" customFormat="1" ht="8.4" customHeight="1" x14ac:dyDescent="0.2"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4"/>
    </row>
    <row r="125" spans="1:44" s="1" customFormat="1" ht="8.4" customHeight="1" x14ac:dyDescent="0.2"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4"/>
    </row>
    <row r="126" spans="1:44" s="1" customFormat="1" ht="8.4" customHeight="1" x14ac:dyDescent="0.2"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4"/>
    </row>
    <row r="127" spans="1:44" s="1" customFormat="1" ht="8.4" customHeight="1" x14ac:dyDescent="0.2"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4"/>
    </row>
    <row r="128" spans="1:44" s="1" customFormat="1" ht="8.4" customHeight="1" x14ac:dyDescent="0.2"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4"/>
    </row>
    <row r="129" spans="19:44" s="1" customFormat="1" ht="8.4" customHeight="1" x14ac:dyDescent="0.2"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4"/>
    </row>
    <row r="130" spans="19:44" s="1" customFormat="1" ht="8.4" customHeight="1" x14ac:dyDescent="0.2"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4"/>
    </row>
    <row r="131" spans="19:44" s="1" customFormat="1" ht="8.4" customHeight="1" x14ac:dyDescent="0.2"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4"/>
    </row>
    <row r="132" spans="19:44" s="1" customFormat="1" ht="8.4" customHeight="1" x14ac:dyDescent="0.2"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4"/>
    </row>
    <row r="133" spans="19:44" s="1" customFormat="1" ht="8.4" customHeight="1" x14ac:dyDescent="0.2"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4"/>
    </row>
    <row r="134" spans="19:44" s="1" customFormat="1" ht="8.4" customHeight="1" x14ac:dyDescent="0.2"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4"/>
    </row>
    <row r="135" spans="19:44" s="1" customFormat="1" ht="8.4" customHeight="1" x14ac:dyDescent="0.2"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4"/>
    </row>
    <row r="136" spans="19:44" s="1" customFormat="1" ht="8.4" customHeight="1" x14ac:dyDescent="0.2"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4"/>
    </row>
    <row r="137" spans="19:44" s="1" customFormat="1" ht="8.4" customHeight="1" x14ac:dyDescent="0.2"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4"/>
    </row>
    <row r="138" spans="19:44" s="1" customFormat="1" ht="8.4" customHeight="1" x14ac:dyDescent="0.2"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4"/>
    </row>
    <row r="139" spans="19:44" s="1" customFormat="1" ht="8.4" customHeight="1" x14ac:dyDescent="0.2"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4"/>
    </row>
    <row r="140" spans="19:44" s="1" customFormat="1" ht="8.4" customHeight="1" x14ac:dyDescent="0.2"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4"/>
    </row>
    <row r="141" spans="19:44" s="1" customFormat="1" ht="8.4" customHeight="1" x14ac:dyDescent="0.2"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4"/>
    </row>
    <row r="142" spans="19:44" s="1" customFormat="1" ht="8.4" customHeight="1" x14ac:dyDescent="0.2"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4"/>
    </row>
    <row r="143" spans="19:44" s="1" customFormat="1" ht="8.4" customHeight="1" x14ac:dyDescent="0.2"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4"/>
    </row>
    <row r="144" spans="19:44" s="1" customFormat="1" ht="8.4" customHeight="1" x14ac:dyDescent="0.2"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4"/>
    </row>
    <row r="145" spans="19:44" s="1" customFormat="1" ht="8.4" customHeight="1" x14ac:dyDescent="0.2"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4"/>
    </row>
    <row r="146" spans="19:44" s="1" customFormat="1" ht="8.4" customHeight="1" x14ac:dyDescent="0.2"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4"/>
    </row>
    <row r="147" spans="19:44" s="1" customFormat="1" ht="8.4" customHeight="1" x14ac:dyDescent="0.2"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4"/>
    </row>
    <row r="148" spans="19:44" s="1" customFormat="1" ht="8.4" customHeight="1" x14ac:dyDescent="0.2"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4"/>
    </row>
    <row r="149" spans="19:44" s="1" customFormat="1" ht="8.4" customHeight="1" x14ac:dyDescent="0.2"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4"/>
    </row>
    <row r="150" spans="19:44" s="1" customFormat="1" ht="8.4" customHeight="1" x14ac:dyDescent="0.2"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4"/>
    </row>
    <row r="151" spans="19:44" s="1" customFormat="1" ht="8.4" customHeight="1" x14ac:dyDescent="0.2"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4"/>
    </row>
    <row r="152" spans="19:44" s="1" customFormat="1" ht="8.4" customHeight="1" x14ac:dyDescent="0.2"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4"/>
    </row>
    <row r="153" spans="19:44" s="1" customFormat="1" ht="8.4" customHeight="1" x14ac:dyDescent="0.2"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4"/>
    </row>
    <row r="154" spans="19:44" s="1" customFormat="1" ht="8.4" customHeight="1" x14ac:dyDescent="0.2"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4"/>
    </row>
    <row r="155" spans="19:44" s="1" customFormat="1" ht="8.4" customHeight="1" x14ac:dyDescent="0.2"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4"/>
    </row>
    <row r="156" spans="19:44" s="1" customFormat="1" ht="8.4" customHeight="1" x14ac:dyDescent="0.2"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4"/>
    </row>
    <row r="157" spans="19:44" s="1" customFormat="1" ht="8.4" customHeight="1" x14ac:dyDescent="0.2"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4"/>
    </row>
    <row r="195" spans="1:18" ht="11.4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5"/>
      <c r="K195" s="9"/>
      <c r="L195" s="9"/>
      <c r="M195" s="9"/>
      <c r="N195" s="9"/>
      <c r="O195" s="9"/>
      <c r="P195" s="9"/>
      <c r="Q195" s="9"/>
      <c r="R195" s="9"/>
    </row>
    <row r="196" spans="1:18" ht="11.4" customHeight="1" x14ac:dyDescent="0.25">
      <c r="A196" s="10"/>
      <c r="B196" s="11"/>
      <c r="C196" s="11"/>
      <c r="D196" s="11"/>
      <c r="E196" s="11"/>
      <c r="F196" s="11"/>
      <c r="G196" s="11"/>
      <c r="H196" s="11"/>
      <c r="I196" s="11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ht="11.4" customHeight="1" x14ac:dyDescent="0.25">
      <c r="A197" s="10"/>
      <c r="B197" s="11"/>
      <c r="C197" s="11"/>
      <c r="D197" s="11"/>
      <c r="E197" s="11"/>
      <c r="F197" s="11"/>
      <c r="G197" s="11"/>
      <c r="H197" s="11"/>
      <c r="I197" s="11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ht="11.4" customHeight="1" x14ac:dyDescent="0.25">
      <c r="A198" s="13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ht="11.4" customHeight="1" x14ac:dyDescent="0.25">
      <c r="A199" s="13"/>
      <c r="B199" s="12"/>
      <c r="C199" s="12"/>
      <c r="D199" s="12"/>
      <c r="E199" s="12"/>
      <c r="F199" s="12"/>
      <c r="G199" s="12"/>
      <c r="H199" s="12"/>
      <c r="I199" s="12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1:18" ht="11.4" customHeight="1" x14ac:dyDescent="0.25">
      <c r="A200" s="10"/>
      <c r="B200" s="11"/>
      <c r="C200" s="11"/>
      <c r="D200" s="11"/>
      <c r="E200" s="11"/>
      <c r="F200" s="11"/>
      <c r="G200" s="11"/>
      <c r="H200" s="11"/>
      <c r="I200" s="11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1:18" ht="11.4" customHeight="1" x14ac:dyDescent="0.25">
      <c r="A201" s="10"/>
      <c r="B201" s="11"/>
      <c r="C201" s="11"/>
      <c r="D201" s="11"/>
      <c r="E201" s="11"/>
      <c r="F201" s="11"/>
      <c r="G201" s="11"/>
      <c r="H201" s="11"/>
      <c r="I201" s="11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1:18" ht="11.4" customHeight="1" x14ac:dyDescent="0.25">
      <c r="A202" s="10"/>
      <c r="B202" s="11"/>
      <c r="C202" s="11"/>
      <c r="D202" s="11"/>
      <c r="E202" s="11"/>
      <c r="F202" s="11"/>
      <c r="G202" s="11"/>
      <c r="H202" s="11"/>
      <c r="I202" s="11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ht="11.4" customHeight="1" x14ac:dyDescent="0.2">
      <c r="A203" s="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1.4" customHeight="1" x14ac:dyDescent="0.25">
      <c r="A204" s="14"/>
      <c r="B204" s="14"/>
      <c r="C204" s="14"/>
      <c r="D204" s="11"/>
      <c r="E204" s="11"/>
      <c r="F204" s="16"/>
      <c r="G204" s="16"/>
      <c r="H204" s="16"/>
      <c r="I204" s="16"/>
      <c r="J204" s="17"/>
      <c r="K204" s="17"/>
      <c r="L204" s="11"/>
      <c r="M204" s="18"/>
      <c r="N204" s="18"/>
      <c r="O204" s="18"/>
      <c r="P204" s="18"/>
      <c r="Q204" s="18"/>
      <c r="R204" s="18"/>
    </row>
    <row r="205" spans="1:18" ht="11.4" customHeight="1" x14ac:dyDescent="0.25">
      <c r="A205" s="10"/>
      <c r="B205" s="15"/>
      <c r="C205" s="15"/>
      <c r="D205" s="15"/>
      <c r="E205" s="15"/>
      <c r="F205" s="15"/>
      <c r="G205" s="15"/>
      <c r="H205" s="15"/>
      <c r="I205" s="11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1.4" customHeight="1" x14ac:dyDescent="0.2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 ht="11.4" customHeight="1" x14ac:dyDescent="0.2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</row>
    <row r="208" spans="1:18" ht="11.4" customHeight="1" x14ac:dyDescent="0.2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</row>
  </sheetData>
  <sheetProtection password="ACD2" sheet="1" selectLockedCells="1"/>
  <mergeCells count="49">
    <mergeCell ref="A1:E1"/>
    <mergeCell ref="F1:G1"/>
    <mergeCell ref="A2:E2"/>
    <mergeCell ref="F2:G2"/>
    <mergeCell ref="A3:E4"/>
    <mergeCell ref="F3:G3"/>
    <mergeCell ref="F4:G4"/>
    <mergeCell ref="A5:E5"/>
    <mergeCell ref="F5:G5"/>
    <mergeCell ref="A6:E6"/>
    <mergeCell ref="F6:G6"/>
    <mergeCell ref="A7:E7"/>
    <mergeCell ref="F7:G7"/>
    <mergeCell ref="A12:E12"/>
    <mergeCell ref="F12:G12"/>
    <mergeCell ref="A13:E13"/>
    <mergeCell ref="F13:G13"/>
    <mergeCell ref="A14:E14"/>
    <mergeCell ref="F14:G14"/>
    <mergeCell ref="A15:E15"/>
    <mergeCell ref="F15:G15"/>
    <mergeCell ref="A17:R18"/>
    <mergeCell ref="A19:A22"/>
    <mergeCell ref="B19:B22"/>
    <mergeCell ref="C19:C22"/>
    <mergeCell ref="D19:D22"/>
    <mergeCell ref="E19:P19"/>
    <mergeCell ref="Q19:Q22"/>
    <mergeCell ref="R19:R22"/>
    <mergeCell ref="A16:E16"/>
    <mergeCell ref="F16:G16"/>
    <mergeCell ref="A106:R106"/>
    <mergeCell ref="A107:R107"/>
    <mergeCell ref="A108:R108"/>
    <mergeCell ref="A109:R109"/>
    <mergeCell ref="E20:E22"/>
    <mergeCell ref="F20:F22"/>
    <mergeCell ref="G20:P20"/>
    <mergeCell ref="G21:I21"/>
    <mergeCell ref="J21:K21"/>
    <mergeCell ref="L21:P21"/>
    <mergeCell ref="A11:E11"/>
    <mergeCell ref="F11:G11"/>
    <mergeCell ref="A8:E8"/>
    <mergeCell ref="F8:G8"/>
    <mergeCell ref="A9:E9"/>
    <mergeCell ref="F9:G9"/>
    <mergeCell ref="A10:E10"/>
    <mergeCell ref="F10:G10"/>
  </mergeCells>
  <dataValidations count="2">
    <dataValidation type="list" allowBlank="1" showInputMessage="1" showErrorMessage="1" sqref="F5:G5">
      <formula1>$AR$1:$AR$5</formula1>
    </dataValidation>
    <dataValidation type="whole" allowBlank="1" showInputMessage="1" showErrorMessage="1" sqref="F3:G3">
      <formula1>8647</formula1>
      <formula2>300000</formula2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R260"/>
  <sheetViews>
    <sheetView zoomScaleNormal="100" workbookViewId="0">
      <selection activeCell="F3" sqref="F3:G3"/>
    </sheetView>
  </sheetViews>
  <sheetFormatPr defaultColWidth="2.7109375" defaultRowHeight="11.4" customHeight="1" x14ac:dyDescent="0.2"/>
  <cols>
    <col min="1" max="1" width="5" style="1" customWidth="1"/>
    <col min="2" max="2" width="13.28515625" style="1" customWidth="1"/>
    <col min="3" max="3" width="6.7109375" style="1" customWidth="1"/>
    <col min="4" max="4" width="15.42578125" style="1" customWidth="1"/>
    <col min="5" max="5" width="14.7109375" style="1" customWidth="1"/>
    <col min="6" max="6" width="16.28515625" style="1" customWidth="1"/>
    <col min="7" max="16" width="6.85546875" style="1" customWidth="1"/>
    <col min="17" max="17" width="11.7109375" style="1" customWidth="1"/>
    <col min="18" max="18" width="15.85546875" style="1" customWidth="1"/>
    <col min="19" max="22" width="2.7109375" style="4"/>
    <col min="23" max="23" width="4.140625" style="4" bestFit="1" customWidth="1"/>
    <col min="24" max="24" width="5.140625" style="4" bestFit="1" customWidth="1"/>
    <col min="25" max="43" width="2.7109375" style="4"/>
    <col min="44" max="44" width="7.42578125" style="50" hidden="1" customWidth="1"/>
    <col min="45" max="16384" width="2.7109375" style="4"/>
  </cols>
  <sheetData>
    <row r="1" spans="1:44" s="1" customFormat="1" ht="30" customHeight="1" x14ac:dyDescent="0.25">
      <c r="A1" s="52" t="s">
        <v>28</v>
      </c>
      <c r="B1" s="52"/>
      <c r="C1" s="52"/>
      <c r="D1" s="52"/>
      <c r="E1" s="52"/>
      <c r="F1" s="56">
        <f ca="1">TODAY()</f>
        <v>46157</v>
      </c>
      <c r="G1" s="56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AR1" s="49">
        <v>4.2000000000000003E-2</v>
      </c>
    </row>
    <row r="2" spans="1:44" s="1" customFormat="1" ht="30" customHeight="1" x14ac:dyDescent="0.25">
      <c r="A2" s="52" t="s">
        <v>29</v>
      </c>
      <c r="B2" s="52"/>
      <c r="C2" s="52"/>
      <c r="D2" s="52"/>
      <c r="E2" s="52"/>
      <c r="F2" s="53" t="s">
        <v>48</v>
      </c>
      <c r="G2" s="53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"/>
      <c r="AR2" s="49">
        <v>0.33</v>
      </c>
    </row>
    <row r="3" spans="1:44" s="1" customFormat="1" ht="30" customHeight="1" x14ac:dyDescent="0.25">
      <c r="A3" s="57" t="s">
        <v>50</v>
      </c>
      <c r="B3" s="57"/>
      <c r="C3" s="57"/>
      <c r="D3" s="57"/>
      <c r="E3" s="57"/>
      <c r="F3" s="59">
        <v>10000</v>
      </c>
      <c r="G3" s="59"/>
      <c r="H3" s="20"/>
      <c r="I3" s="21"/>
      <c r="J3" s="21"/>
      <c r="K3" s="21"/>
      <c r="L3" s="21"/>
      <c r="M3" s="21"/>
      <c r="N3" s="21"/>
      <c r="O3" s="21"/>
      <c r="P3" s="21"/>
      <c r="Q3" s="21"/>
      <c r="R3" s="21"/>
      <c r="S3" s="2"/>
      <c r="AR3" s="49">
        <v>0.4</v>
      </c>
    </row>
    <row r="4" spans="1:44" s="1" customFormat="1" ht="30" hidden="1" customHeight="1" x14ac:dyDescent="0.25">
      <c r="A4" s="57"/>
      <c r="B4" s="57"/>
      <c r="C4" s="57"/>
      <c r="D4" s="57"/>
      <c r="E4" s="57"/>
      <c r="F4" s="60" t="s">
        <v>41</v>
      </c>
      <c r="G4" s="61"/>
      <c r="H4" s="20"/>
      <c r="I4" s="21"/>
      <c r="J4" s="21"/>
      <c r="K4" s="21"/>
      <c r="L4" s="21"/>
      <c r="M4" s="23"/>
      <c r="N4" s="23"/>
      <c r="O4" s="23"/>
      <c r="P4" s="23"/>
      <c r="Q4" s="23"/>
      <c r="R4" s="23"/>
      <c r="S4" s="2"/>
      <c r="AR4" s="49">
        <v>0.5</v>
      </c>
    </row>
    <row r="5" spans="1:44" s="1" customFormat="1" ht="30" customHeight="1" x14ac:dyDescent="0.25">
      <c r="A5" s="52" t="s">
        <v>31</v>
      </c>
      <c r="B5" s="52"/>
      <c r="C5" s="52"/>
      <c r="D5" s="52"/>
      <c r="E5" s="52"/>
      <c r="F5" s="71">
        <v>0.4</v>
      </c>
      <c r="G5" s="71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AR5" s="49">
        <v>0.7</v>
      </c>
    </row>
    <row r="6" spans="1:44" s="1" customFormat="1" ht="30" customHeight="1" x14ac:dyDescent="0.25">
      <c r="A6" s="52" t="s">
        <v>43</v>
      </c>
      <c r="B6" s="52"/>
      <c r="C6" s="52"/>
      <c r="D6" s="52"/>
      <c r="E6" s="52"/>
      <c r="F6" s="55">
        <v>130</v>
      </c>
      <c r="G6" s="55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AR6" s="49"/>
    </row>
    <row r="7" spans="1:44" s="1" customFormat="1" ht="30" customHeight="1" x14ac:dyDescent="0.25">
      <c r="A7" s="52" t="s">
        <v>32</v>
      </c>
      <c r="B7" s="52"/>
      <c r="C7" s="52"/>
      <c r="D7" s="52"/>
      <c r="E7" s="52"/>
      <c r="F7" s="55">
        <f>365*F5</f>
        <v>146</v>
      </c>
      <c r="G7" s="55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"/>
      <c r="AR7" s="49"/>
    </row>
    <row r="8" spans="1:44" s="1" customFormat="1" ht="30" customHeight="1" x14ac:dyDescent="0.25">
      <c r="A8" s="52" t="s">
        <v>51</v>
      </c>
      <c r="B8" s="52"/>
      <c r="C8" s="52"/>
      <c r="D8" s="52"/>
      <c r="E8" s="52"/>
      <c r="F8" s="55">
        <f ca="1">Q155</f>
        <v>313.95406484603882</v>
      </c>
      <c r="G8" s="55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"/>
      <c r="AR8" s="43"/>
    </row>
    <row r="9" spans="1:44" s="1" customFormat="1" ht="30" customHeight="1" x14ac:dyDescent="0.25">
      <c r="A9" s="52" t="s">
        <v>52</v>
      </c>
      <c r="B9" s="52"/>
      <c r="C9" s="52"/>
      <c r="D9" s="52"/>
      <c r="E9" s="52"/>
      <c r="F9" s="54">
        <f>F155</f>
        <v>62864.444394001155</v>
      </c>
      <c r="G9" s="54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"/>
      <c r="AR9" s="43"/>
    </row>
    <row r="10" spans="1:44" s="1" customFormat="1" ht="55.2" customHeight="1" x14ac:dyDescent="0.25">
      <c r="A10" s="52" t="s">
        <v>53</v>
      </c>
      <c r="B10" s="52"/>
      <c r="C10" s="52"/>
      <c r="D10" s="52"/>
      <c r="E10" s="52"/>
      <c r="F10" s="54">
        <f>R155</f>
        <v>72864.444394001228</v>
      </c>
      <c r="G10" s="54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"/>
      <c r="AR10" s="43"/>
    </row>
    <row r="11" spans="1:44" s="1" customFormat="1" ht="30" customHeight="1" x14ac:dyDescent="0.25">
      <c r="A11" s="52" t="s">
        <v>54</v>
      </c>
      <c r="B11" s="52"/>
      <c r="C11" s="52"/>
      <c r="D11" s="52"/>
      <c r="E11" s="52"/>
      <c r="F11" s="54">
        <f>D25</f>
        <v>560.47</v>
      </c>
      <c r="G11" s="54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"/>
      <c r="AR11" s="43"/>
    </row>
    <row r="12" spans="1:44" ht="30" customHeight="1" x14ac:dyDescent="0.25">
      <c r="A12" s="52" t="s">
        <v>33</v>
      </c>
      <c r="B12" s="52"/>
      <c r="C12" s="52"/>
      <c r="D12" s="52"/>
      <c r="E12" s="52"/>
      <c r="F12" s="53" t="s">
        <v>34</v>
      </c>
      <c r="G12" s="53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3"/>
    </row>
    <row r="13" spans="1:44" s="5" customFormat="1" ht="30" customHeight="1" x14ac:dyDescent="0.25">
      <c r="A13" s="52" t="s">
        <v>35</v>
      </c>
      <c r="B13" s="52"/>
      <c r="C13" s="52"/>
      <c r="D13" s="52"/>
      <c r="E13" s="52"/>
      <c r="F13" s="53" t="s">
        <v>36</v>
      </c>
      <c r="G13" s="53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"/>
      <c r="AR13" s="51"/>
    </row>
    <row r="14" spans="1:44" s="5" customFormat="1" ht="30" customHeight="1" x14ac:dyDescent="0.25">
      <c r="A14" s="52" t="s">
        <v>37</v>
      </c>
      <c r="B14" s="52"/>
      <c r="C14" s="52"/>
      <c r="D14" s="52"/>
      <c r="E14" s="52"/>
      <c r="F14" s="53" t="s">
        <v>36</v>
      </c>
      <c r="G14" s="53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"/>
      <c r="AR14" s="51"/>
    </row>
    <row r="15" spans="1:44" s="5" customFormat="1" ht="30" customHeight="1" x14ac:dyDescent="0.25">
      <c r="A15" s="52" t="s">
        <v>38</v>
      </c>
      <c r="B15" s="52"/>
      <c r="C15" s="52"/>
      <c r="D15" s="52"/>
      <c r="E15" s="52"/>
      <c r="F15" s="53" t="s">
        <v>36</v>
      </c>
      <c r="G15" s="53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"/>
      <c r="X15" s="6"/>
      <c r="AR15" s="51"/>
    </row>
    <row r="16" spans="1:44" s="5" customFormat="1" ht="39" customHeight="1" x14ac:dyDescent="0.25">
      <c r="A16" s="52" t="s">
        <v>55</v>
      </c>
      <c r="B16" s="52"/>
      <c r="C16" s="52"/>
      <c r="D16" s="52"/>
      <c r="E16" s="52"/>
      <c r="F16" s="53" t="s">
        <v>56</v>
      </c>
      <c r="G16" s="5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"/>
      <c r="AR16" s="51"/>
    </row>
    <row r="17" spans="1:44" ht="8.4" customHeight="1" x14ac:dyDescent="0.25">
      <c r="A17" s="6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3"/>
    </row>
    <row r="18" spans="1:44" ht="18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3"/>
    </row>
    <row r="19" spans="1:44" ht="8.25" customHeight="1" x14ac:dyDescent="0.25">
      <c r="A19" s="63" t="s">
        <v>1</v>
      </c>
      <c r="B19" s="66" t="s">
        <v>2</v>
      </c>
      <c r="C19" s="66" t="s">
        <v>3</v>
      </c>
      <c r="D19" s="66" t="s">
        <v>4</v>
      </c>
      <c r="E19" s="69" t="s">
        <v>5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6" t="s">
        <v>6</v>
      </c>
      <c r="R19" s="66" t="s">
        <v>7</v>
      </c>
      <c r="S19" s="3"/>
    </row>
    <row r="20" spans="1:44" ht="29.25" customHeight="1" x14ac:dyDescent="0.25">
      <c r="A20" s="64"/>
      <c r="B20" s="67"/>
      <c r="C20" s="67"/>
      <c r="D20" s="67"/>
      <c r="E20" s="66" t="s">
        <v>8</v>
      </c>
      <c r="F20" s="66" t="s">
        <v>9</v>
      </c>
      <c r="G20" s="69" t="s">
        <v>10</v>
      </c>
      <c r="H20" s="69"/>
      <c r="I20" s="69"/>
      <c r="J20" s="69"/>
      <c r="K20" s="69"/>
      <c r="L20" s="69"/>
      <c r="M20" s="69"/>
      <c r="N20" s="69"/>
      <c r="O20" s="69"/>
      <c r="P20" s="69"/>
      <c r="Q20" s="67"/>
      <c r="R20" s="67"/>
      <c r="S20" s="3"/>
    </row>
    <row r="21" spans="1:44" s="5" customFormat="1" ht="74.25" customHeight="1" x14ac:dyDescent="0.25">
      <c r="A21" s="64"/>
      <c r="B21" s="67"/>
      <c r="C21" s="67"/>
      <c r="D21" s="67"/>
      <c r="E21" s="67"/>
      <c r="F21" s="67"/>
      <c r="G21" s="69" t="s">
        <v>11</v>
      </c>
      <c r="H21" s="69"/>
      <c r="I21" s="69"/>
      <c r="J21" s="69" t="s">
        <v>49</v>
      </c>
      <c r="K21" s="69"/>
      <c r="L21" s="69" t="s">
        <v>13</v>
      </c>
      <c r="M21" s="69"/>
      <c r="N21" s="69"/>
      <c r="O21" s="69"/>
      <c r="P21" s="69"/>
      <c r="Q21" s="67"/>
      <c r="R21" s="67"/>
      <c r="S21" s="2"/>
      <c r="AR21" s="51"/>
    </row>
    <row r="22" spans="1:44" ht="184.5" customHeight="1" x14ac:dyDescent="0.25">
      <c r="A22" s="65"/>
      <c r="B22" s="68"/>
      <c r="C22" s="68"/>
      <c r="D22" s="68"/>
      <c r="E22" s="68"/>
      <c r="F22" s="68"/>
      <c r="G22" s="25" t="s">
        <v>14</v>
      </c>
      <c r="H22" s="25" t="s">
        <v>15</v>
      </c>
      <c r="I22" s="25" t="s">
        <v>16</v>
      </c>
      <c r="J22" s="25" t="s">
        <v>17</v>
      </c>
      <c r="K22" s="25" t="s">
        <v>18</v>
      </c>
      <c r="L22" s="25" t="s">
        <v>19</v>
      </c>
      <c r="M22" s="25" t="s">
        <v>20</v>
      </c>
      <c r="N22" s="25" t="s">
        <v>21</v>
      </c>
      <c r="O22" s="25" t="s">
        <v>22</v>
      </c>
      <c r="P22" s="25" t="s">
        <v>23</v>
      </c>
      <c r="Q22" s="68"/>
      <c r="R22" s="68"/>
      <c r="S22" s="3"/>
    </row>
    <row r="23" spans="1:44" ht="20.100000000000001" customHeight="1" x14ac:dyDescent="0.25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  <c r="L23" s="26">
        <v>12</v>
      </c>
      <c r="M23" s="26">
        <v>13</v>
      </c>
      <c r="N23" s="26">
        <v>14</v>
      </c>
      <c r="O23" s="26">
        <v>15</v>
      </c>
      <c r="P23" s="26">
        <v>16</v>
      </c>
      <c r="Q23" s="26">
        <v>17</v>
      </c>
      <c r="R23" s="26">
        <v>18</v>
      </c>
      <c r="S23" s="3"/>
    </row>
    <row r="24" spans="1:44" ht="20.100000000000001" customHeight="1" x14ac:dyDescent="0.25">
      <c r="A24" s="27"/>
      <c r="B24" s="28">
        <f ca="1">F1</f>
        <v>46157</v>
      </c>
      <c r="C24" s="29"/>
      <c r="D24" s="29">
        <f>F3*(-1)</f>
        <v>-10000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46" t="s">
        <v>24</v>
      </c>
      <c r="R24" s="46" t="s">
        <v>24</v>
      </c>
      <c r="S24" s="3"/>
      <c r="X24" s="7"/>
    </row>
    <row r="25" spans="1:44" ht="20.100000000000001" customHeight="1" x14ac:dyDescent="0.25">
      <c r="A25" s="31">
        <v>1</v>
      </c>
      <c r="B25" s="47">
        <f ca="1">B24+14</f>
        <v>46171</v>
      </c>
      <c r="C25" s="29">
        <v>14</v>
      </c>
      <c r="D25" s="33">
        <f>-1*ROUND(D24*((C25/100*F5)+((C25/100*F5)/(POWER(1+(C25/100*F5),F6)-1))),2)</f>
        <v>560.47</v>
      </c>
      <c r="E25" s="33">
        <f>D25-F25</f>
        <v>0.47000000000002728</v>
      </c>
      <c r="F25" s="33">
        <f>-1*D24/100*(C25*F5)</f>
        <v>560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3" t="s">
        <v>24</v>
      </c>
      <c r="R25" s="33" t="s">
        <v>24</v>
      </c>
      <c r="S25" s="3"/>
    </row>
    <row r="26" spans="1:44" ht="20.100000000000001" customHeight="1" x14ac:dyDescent="0.25">
      <c r="A26" s="27">
        <v>2</v>
      </c>
      <c r="B26" s="47">
        <f ca="1">B25+14</f>
        <v>46185</v>
      </c>
      <c r="C26" s="29">
        <v>14</v>
      </c>
      <c r="D26" s="34">
        <f>D25</f>
        <v>560.47</v>
      </c>
      <c r="E26" s="33">
        <f>D26-F26</f>
        <v>0.49632000000008247</v>
      </c>
      <c r="F26" s="34">
        <f>((F25/(C25*F5)*100)-E25)/100*(C25*F5)</f>
        <v>559.97367999999994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3" t="s">
        <v>24</v>
      </c>
      <c r="R26" s="33" t="s">
        <v>24</v>
      </c>
      <c r="S26" s="3"/>
    </row>
    <row r="27" spans="1:44" ht="20.100000000000001" customHeight="1" x14ac:dyDescent="0.25">
      <c r="A27" s="31">
        <v>3</v>
      </c>
      <c r="B27" s="47">
        <f t="shared" ref="B27:B90" ca="1" si="0">B26+14</f>
        <v>46199</v>
      </c>
      <c r="C27" s="29">
        <v>14</v>
      </c>
      <c r="D27" s="34">
        <f t="shared" ref="D27:D90" si="1">D26</f>
        <v>560.47</v>
      </c>
      <c r="E27" s="33">
        <f t="shared" ref="E27:E90" si="2">D27-F27</f>
        <v>0.52411392000010437</v>
      </c>
      <c r="F27" s="34">
        <f>((F26/(C25*F5)*100)-E26)/100*(C25*F5)</f>
        <v>559.94588607999992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3" t="s">
        <v>24</v>
      </c>
      <c r="R27" s="33" t="s">
        <v>24</v>
      </c>
      <c r="S27" s="3"/>
    </row>
    <row r="28" spans="1:44" ht="20.100000000000001" customHeight="1" x14ac:dyDescent="0.25">
      <c r="A28" s="31">
        <v>4</v>
      </c>
      <c r="B28" s="47">
        <f t="shared" ca="1" si="0"/>
        <v>46213</v>
      </c>
      <c r="C28" s="29">
        <v>14</v>
      </c>
      <c r="D28" s="34">
        <f t="shared" si="1"/>
        <v>560.47</v>
      </c>
      <c r="E28" s="33">
        <f t="shared" si="2"/>
        <v>0.55346429952010112</v>
      </c>
      <c r="F28" s="34">
        <f>((F27/(C25*F5)*100)-E27)/100*(C25*F5)</f>
        <v>559.91653570047993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3" t="s">
        <v>24</v>
      </c>
      <c r="R28" s="33" t="s">
        <v>24</v>
      </c>
      <c r="S28" s="3"/>
    </row>
    <row r="29" spans="1:44" ht="20.100000000000001" customHeight="1" x14ac:dyDescent="0.25">
      <c r="A29" s="27">
        <v>5</v>
      </c>
      <c r="B29" s="47">
        <f t="shared" ca="1" si="0"/>
        <v>46227</v>
      </c>
      <c r="C29" s="29">
        <v>14</v>
      </c>
      <c r="D29" s="34">
        <f t="shared" si="1"/>
        <v>560.47</v>
      </c>
      <c r="E29" s="33">
        <f t="shared" si="2"/>
        <v>0.58445830029336321</v>
      </c>
      <c r="F29" s="34">
        <f>((F28/(C25*F5)*100)-E28)/100*(C25*F5)</f>
        <v>559.88554169970666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3" t="s">
        <v>24</v>
      </c>
      <c r="R29" s="33" t="s">
        <v>24</v>
      </c>
      <c r="S29" s="3"/>
    </row>
    <row r="30" spans="1:44" s="5" customFormat="1" ht="20.100000000000001" customHeight="1" x14ac:dyDescent="0.25">
      <c r="A30" s="31">
        <v>6</v>
      </c>
      <c r="B30" s="47">
        <f t="shared" ca="1" si="0"/>
        <v>46241</v>
      </c>
      <c r="C30" s="29">
        <v>14</v>
      </c>
      <c r="D30" s="34">
        <f t="shared" si="1"/>
        <v>560.47</v>
      </c>
      <c r="E30" s="33">
        <f t="shared" si="2"/>
        <v>0.61718796510967877</v>
      </c>
      <c r="F30" s="34">
        <f>((F29/(C25*F5)*100)-E29)/100*(C25*F5)</f>
        <v>559.85281203489035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 t="s">
        <v>24</v>
      </c>
      <c r="R30" s="33" t="s">
        <v>24</v>
      </c>
      <c r="S30" s="2"/>
      <c r="AR30" s="51"/>
    </row>
    <row r="31" spans="1:44" s="5" customFormat="1" ht="20.100000000000001" customHeight="1" x14ac:dyDescent="0.25">
      <c r="A31" s="31">
        <v>7</v>
      </c>
      <c r="B31" s="47">
        <f t="shared" ca="1" si="0"/>
        <v>46255</v>
      </c>
      <c r="C31" s="29">
        <v>14</v>
      </c>
      <c r="D31" s="34">
        <f t="shared" si="1"/>
        <v>560.47</v>
      </c>
      <c r="E31" s="33">
        <f t="shared" si="2"/>
        <v>0.65175049115589445</v>
      </c>
      <c r="F31" s="34">
        <f>((F30/(C25*F5)*100)-E30)/100*(C25*F5)</f>
        <v>559.81824950884413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3" t="s">
        <v>24</v>
      </c>
      <c r="R31" s="33" t="s">
        <v>24</v>
      </c>
      <c r="S31" s="2"/>
      <c r="AR31" s="51"/>
    </row>
    <row r="32" spans="1:44" s="5" customFormat="1" ht="20.100000000000001" customHeight="1" x14ac:dyDescent="0.25">
      <c r="A32" s="27">
        <v>8</v>
      </c>
      <c r="B32" s="47">
        <f t="shared" ca="1" si="0"/>
        <v>46269</v>
      </c>
      <c r="C32" s="29">
        <v>14</v>
      </c>
      <c r="D32" s="34">
        <f t="shared" si="1"/>
        <v>560.47</v>
      </c>
      <c r="E32" s="33">
        <f t="shared" si="2"/>
        <v>0.68824851866065728</v>
      </c>
      <c r="F32" s="34">
        <f>((F31/(C25*F5)*100)-E31)/100*(C25*F5)</f>
        <v>559.78175148133937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3" t="s">
        <v>24</v>
      </c>
      <c r="R32" s="33" t="s">
        <v>24</v>
      </c>
      <c r="S32" s="2"/>
      <c r="AR32" s="51"/>
    </row>
    <row r="33" spans="1:44" s="5" customFormat="1" ht="20.100000000000001" customHeight="1" x14ac:dyDescent="0.25">
      <c r="A33" s="31">
        <v>9</v>
      </c>
      <c r="B33" s="47">
        <f t="shared" ca="1" si="0"/>
        <v>46283</v>
      </c>
      <c r="C33" s="29">
        <v>14</v>
      </c>
      <c r="D33" s="34">
        <f t="shared" si="1"/>
        <v>560.47</v>
      </c>
      <c r="E33" s="33">
        <f t="shared" si="2"/>
        <v>0.72679043570565227</v>
      </c>
      <c r="F33" s="34">
        <f>((F32/(C25*F5)*100)-E32)/100*(C25*F5)</f>
        <v>559.74320956429438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3" t="s">
        <v>24</v>
      </c>
      <c r="R33" s="33" t="s">
        <v>24</v>
      </c>
      <c r="S33" s="2"/>
      <c r="AR33" s="51"/>
    </row>
    <row r="34" spans="1:44" s="5" customFormat="1" ht="20.100000000000001" customHeight="1" x14ac:dyDescent="0.25">
      <c r="A34" s="31">
        <v>10</v>
      </c>
      <c r="B34" s="47">
        <f t="shared" ca="1" si="0"/>
        <v>46297</v>
      </c>
      <c r="C34" s="29">
        <v>14</v>
      </c>
      <c r="D34" s="34">
        <f t="shared" si="1"/>
        <v>560.47</v>
      </c>
      <c r="E34" s="33">
        <f t="shared" si="2"/>
        <v>0.76749070010509968</v>
      </c>
      <c r="F34" s="34">
        <f>((F33/(C25*F5)*100)-E33)/100*(C25*F5)</f>
        <v>559.70250929989493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3" t="s">
        <v>24</v>
      </c>
      <c r="R34" s="33" t="s">
        <v>24</v>
      </c>
      <c r="S34" s="2"/>
      <c r="AR34" s="51"/>
    </row>
    <row r="35" spans="1:44" s="5" customFormat="1" ht="20.100000000000001" customHeight="1" x14ac:dyDescent="0.25">
      <c r="A35" s="27">
        <v>11</v>
      </c>
      <c r="B35" s="47">
        <f t="shared" ca="1" si="0"/>
        <v>46311</v>
      </c>
      <c r="C35" s="29">
        <v>14</v>
      </c>
      <c r="D35" s="34">
        <f t="shared" si="1"/>
        <v>560.47</v>
      </c>
      <c r="E35" s="33">
        <f t="shared" si="2"/>
        <v>0.81047017931109622</v>
      </c>
      <c r="F35" s="34">
        <f>((F34/(C25*F5)*100)-E34)/100*(C25*F5)</f>
        <v>559.65952982068893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3" t="s">
        <v>24</v>
      </c>
      <c r="R35" s="33" t="s">
        <v>24</v>
      </c>
      <c r="S35" s="2"/>
      <c r="AR35" s="51"/>
    </row>
    <row r="36" spans="1:44" s="5" customFormat="1" ht="20.100000000000001" customHeight="1" x14ac:dyDescent="0.25">
      <c r="A36" s="31">
        <v>12</v>
      </c>
      <c r="B36" s="47">
        <f t="shared" ca="1" si="0"/>
        <v>46325</v>
      </c>
      <c r="C36" s="29">
        <v>14</v>
      </c>
      <c r="D36" s="34">
        <f t="shared" si="1"/>
        <v>560.47</v>
      </c>
      <c r="E36" s="33">
        <f t="shared" si="2"/>
        <v>0.85585650935240665</v>
      </c>
      <c r="F36" s="34">
        <f>((F35/(C25*F5)*100)-E35)/100*(C25*F5)</f>
        <v>559.61414349064762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3" t="s">
        <v>24</v>
      </c>
      <c r="R36" s="33" t="s">
        <v>24</v>
      </c>
      <c r="S36" s="2"/>
      <c r="AR36" s="51"/>
    </row>
    <row r="37" spans="1:44" s="5" customFormat="1" ht="20.100000000000001" customHeight="1" x14ac:dyDescent="0.25">
      <c r="A37" s="31">
        <v>13</v>
      </c>
      <c r="B37" s="47">
        <f t="shared" ca="1" si="0"/>
        <v>46339</v>
      </c>
      <c r="C37" s="29">
        <v>14</v>
      </c>
      <c r="D37" s="34">
        <f t="shared" si="1"/>
        <v>560.47</v>
      </c>
      <c r="E37" s="33">
        <f t="shared" si="2"/>
        <v>0.90378447387615779</v>
      </c>
      <c r="F37" s="34">
        <f>((F36/(C25*F5)*100)-E36)/100*(C25*F5)</f>
        <v>559.56621552612387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3" t="s">
        <v>24</v>
      </c>
      <c r="R37" s="33" t="s">
        <v>24</v>
      </c>
      <c r="S37" s="2"/>
      <c r="AR37" s="51"/>
    </row>
    <row r="38" spans="1:44" s="5" customFormat="1" ht="20.100000000000001" customHeight="1" x14ac:dyDescent="0.25">
      <c r="A38" s="31">
        <v>14</v>
      </c>
      <c r="B38" s="47">
        <f t="shared" ca="1" si="0"/>
        <v>46353</v>
      </c>
      <c r="C38" s="29">
        <v>14</v>
      </c>
      <c r="D38" s="34">
        <f t="shared" si="1"/>
        <v>560.47</v>
      </c>
      <c r="E38" s="33">
        <f t="shared" si="2"/>
        <v>0.95439640441315987</v>
      </c>
      <c r="F38" s="34">
        <f>((F37/(C25*F5)*100)-E37)/100*(C25*F5)</f>
        <v>559.51560359558687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3" t="s">
        <v>24</v>
      </c>
      <c r="R38" s="33" t="s">
        <v>24</v>
      </c>
      <c r="S38" s="2"/>
      <c r="AR38" s="51"/>
    </row>
    <row r="39" spans="1:44" s="5" customFormat="1" ht="20.100000000000001" customHeight="1" x14ac:dyDescent="0.25">
      <c r="A39" s="27">
        <v>15</v>
      </c>
      <c r="B39" s="47">
        <f t="shared" ca="1" si="0"/>
        <v>46367</v>
      </c>
      <c r="C39" s="29">
        <v>14</v>
      </c>
      <c r="D39" s="34">
        <f t="shared" si="1"/>
        <v>560.47</v>
      </c>
      <c r="E39" s="33">
        <f t="shared" si="2"/>
        <v>1.0078426030603396</v>
      </c>
      <c r="F39" s="34">
        <f>((F38/(C25*F5)*100)-E38)/100*(C25*F5)</f>
        <v>559.46215739693969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3" t="s">
        <v>24</v>
      </c>
      <c r="R39" s="33" t="s">
        <v>24</v>
      </c>
      <c r="S39" s="2"/>
      <c r="AR39" s="51"/>
    </row>
    <row r="40" spans="1:44" s="5" customFormat="1" ht="20.100000000000001" customHeight="1" x14ac:dyDescent="0.25">
      <c r="A40" s="31">
        <v>16</v>
      </c>
      <c r="B40" s="47">
        <f t="shared" ca="1" si="0"/>
        <v>46381</v>
      </c>
      <c r="C40" s="29">
        <v>14</v>
      </c>
      <c r="D40" s="34">
        <f t="shared" si="1"/>
        <v>560.47</v>
      </c>
      <c r="E40" s="33">
        <f t="shared" si="2"/>
        <v>1.0642817888316358</v>
      </c>
      <c r="F40" s="34">
        <f>((F39/(C25*F5)*100)-E39)/100*(C25*F5)</f>
        <v>559.40571821116839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3" t="s">
        <v>24</v>
      </c>
      <c r="R40" s="33" t="s">
        <v>24</v>
      </c>
      <c r="S40" s="2"/>
      <c r="AR40" s="51"/>
    </row>
    <row r="41" spans="1:44" ht="20.100000000000001" customHeight="1" x14ac:dyDescent="0.25">
      <c r="A41" s="31">
        <v>17</v>
      </c>
      <c r="B41" s="47">
        <f t="shared" ca="1" si="0"/>
        <v>46395</v>
      </c>
      <c r="C41" s="29">
        <v>14</v>
      </c>
      <c r="D41" s="34">
        <f t="shared" si="1"/>
        <v>560.47</v>
      </c>
      <c r="E41" s="33">
        <f t="shared" si="2"/>
        <v>1.1238815690061301</v>
      </c>
      <c r="F41" s="34">
        <f>((F40/(C25*F5)*100)-E40)/100*(C25*F5)</f>
        <v>559.3461184309939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3" t="s">
        <v>24</v>
      </c>
      <c r="R41" s="33" t="s">
        <v>24</v>
      </c>
      <c r="S41" s="3"/>
    </row>
    <row r="42" spans="1:44" ht="20.100000000000001" customHeight="1" x14ac:dyDescent="0.25">
      <c r="A42" s="27">
        <v>18</v>
      </c>
      <c r="B42" s="47">
        <f t="shared" ca="1" si="0"/>
        <v>46409</v>
      </c>
      <c r="C42" s="29">
        <v>14</v>
      </c>
      <c r="D42" s="34">
        <f t="shared" si="1"/>
        <v>560.47</v>
      </c>
      <c r="E42" s="33">
        <f t="shared" si="2"/>
        <v>1.1868189368705089</v>
      </c>
      <c r="F42" s="34">
        <f>((F41/(C25*F5)*100)-E41)/100*(C25*F5)</f>
        <v>559.28318106312952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3" t="s">
        <v>24</v>
      </c>
      <c r="R42" s="33" t="s">
        <v>24</v>
      </c>
      <c r="S42" s="3"/>
    </row>
    <row r="43" spans="1:44" ht="20.100000000000001" customHeight="1" x14ac:dyDescent="0.25">
      <c r="A43" s="31">
        <v>19</v>
      </c>
      <c r="B43" s="47">
        <f t="shared" ca="1" si="0"/>
        <v>46423</v>
      </c>
      <c r="C43" s="29">
        <v>14</v>
      </c>
      <c r="D43" s="34">
        <f t="shared" si="1"/>
        <v>560.47</v>
      </c>
      <c r="E43" s="33">
        <f t="shared" si="2"/>
        <v>1.2532807973352647</v>
      </c>
      <c r="F43" s="34">
        <f>((F42/(C25*F5)*100)-E42)/100*(C25*F5)</f>
        <v>559.21671920266476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3" t="s">
        <v>24</v>
      </c>
      <c r="R43" s="33" t="s">
        <v>24</v>
      </c>
      <c r="S43" s="3"/>
    </row>
    <row r="44" spans="1:44" ht="20.100000000000001" customHeight="1" x14ac:dyDescent="0.25">
      <c r="A44" s="31">
        <v>20</v>
      </c>
      <c r="B44" s="47">
        <f t="shared" ca="1" si="0"/>
        <v>46437</v>
      </c>
      <c r="C44" s="29">
        <v>14</v>
      </c>
      <c r="D44" s="34">
        <f t="shared" si="1"/>
        <v>560.47</v>
      </c>
      <c r="E44" s="33">
        <f t="shared" si="2"/>
        <v>1.3234645219860113</v>
      </c>
      <c r="F44" s="34">
        <f>((F43/(C25*F5)*100)-E43)/100*(C25*F5)</f>
        <v>559.14653547801402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3" t="s">
        <v>24</v>
      </c>
      <c r="R44" s="33" t="s">
        <v>24</v>
      </c>
      <c r="S44" s="3"/>
    </row>
    <row r="45" spans="1:44" ht="20.100000000000001" customHeight="1" x14ac:dyDescent="0.25">
      <c r="A45" s="27">
        <v>21</v>
      </c>
      <c r="B45" s="47">
        <f t="shared" ca="1" si="0"/>
        <v>46451</v>
      </c>
      <c r="C45" s="29">
        <v>14</v>
      </c>
      <c r="D45" s="34">
        <f t="shared" si="1"/>
        <v>560.47</v>
      </c>
      <c r="E45" s="33">
        <f t="shared" si="2"/>
        <v>1.3975785352172352</v>
      </c>
      <c r="F45" s="34">
        <f>((F44/(C25*F5)*100)-E44)/100*(C25*F5)</f>
        <v>559.07242146478279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3" t="s">
        <v>24</v>
      </c>
      <c r="R45" s="33" t="s">
        <v>24</v>
      </c>
      <c r="S45" s="3"/>
    </row>
    <row r="46" spans="1:44" ht="20.100000000000001" customHeight="1" x14ac:dyDescent="0.25">
      <c r="A46" s="31">
        <v>22</v>
      </c>
      <c r="B46" s="47">
        <f t="shared" ca="1" si="0"/>
        <v>46465</v>
      </c>
      <c r="C46" s="29">
        <v>14</v>
      </c>
      <c r="D46" s="34">
        <f t="shared" si="1"/>
        <v>560.47</v>
      </c>
      <c r="E46" s="33">
        <f t="shared" si="2"/>
        <v>1.4758429331894831</v>
      </c>
      <c r="F46" s="34">
        <f>((F45/(C25*F5)*100)-E45)/100*(C25*F5)</f>
        <v>558.99415706681054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3" t="s">
        <v>24</v>
      </c>
      <c r="R46" s="33" t="s">
        <v>24</v>
      </c>
      <c r="S46" s="3"/>
    </row>
    <row r="47" spans="1:44" ht="20.100000000000001" customHeight="1" x14ac:dyDescent="0.25">
      <c r="A47" s="31">
        <v>23</v>
      </c>
      <c r="B47" s="47">
        <f t="shared" ca="1" si="0"/>
        <v>46479</v>
      </c>
      <c r="C47" s="29">
        <v>14</v>
      </c>
      <c r="D47" s="34">
        <f t="shared" si="1"/>
        <v>560.47</v>
      </c>
      <c r="E47" s="33">
        <f t="shared" si="2"/>
        <v>1.5584901374480751</v>
      </c>
      <c r="F47" s="34">
        <f>((F46/(C25*F5)*100)-E46)/100*(C25*F5)</f>
        <v>558.91150986255195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3" t="s">
        <v>24</v>
      </c>
      <c r="R47" s="33" t="s">
        <v>24</v>
      </c>
      <c r="S47" s="3"/>
    </row>
    <row r="48" spans="1:44" ht="20.100000000000001" customHeight="1" x14ac:dyDescent="0.25">
      <c r="A48" s="27">
        <v>24</v>
      </c>
      <c r="B48" s="47">
        <f t="shared" ca="1" si="0"/>
        <v>46493</v>
      </c>
      <c r="C48" s="29">
        <v>14</v>
      </c>
      <c r="D48" s="34">
        <f t="shared" si="1"/>
        <v>560.47</v>
      </c>
      <c r="E48" s="33">
        <f t="shared" si="2"/>
        <v>1.6457655851452273</v>
      </c>
      <c r="F48" s="34">
        <f>((F47/(C25*F5)*100)-E47)/100*(C25*F5)</f>
        <v>558.8242344148548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3" t="s">
        <v>24</v>
      </c>
      <c r="R48" s="33" t="s">
        <v>24</v>
      </c>
      <c r="S48" s="3"/>
    </row>
    <row r="49" spans="1:19" ht="20.100000000000001" customHeight="1" x14ac:dyDescent="0.25">
      <c r="A49" s="31">
        <v>25</v>
      </c>
      <c r="B49" s="47">
        <f t="shared" ca="1" si="0"/>
        <v>46507</v>
      </c>
      <c r="C49" s="29">
        <v>14</v>
      </c>
      <c r="D49" s="34">
        <f t="shared" si="1"/>
        <v>560.47</v>
      </c>
      <c r="E49" s="33">
        <f t="shared" si="2"/>
        <v>1.7379284579133127</v>
      </c>
      <c r="F49" s="34">
        <f>((F48/(C25*F5)*100)-E48)/100*(C25*F5)</f>
        <v>558.73207154208671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24</v>
      </c>
      <c r="R49" s="33" t="s">
        <v>24</v>
      </c>
      <c r="S49" s="3"/>
    </row>
    <row r="50" spans="1:19" ht="20.100000000000001" customHeight="1" x14ac:dyDescent="0.25">
      <c r="A50" s="31">
        <v>26</v>
      </c>
      <c r="B50" s="47">
        <f t="shared" ca="1" si="0"/>
        <v>46521</v>
      </c>
      <c r="C50" s="29">
        <v>14</v>
      </c>
      <c r="D50" s="34">
        <f t="shared" si="1"/>
        <v>560.47</v>
      </c>
      <c r="E50" s="33">
        <f t="shared" si="2"/>
        <v>1.835252451556471</v>
      </c>
      <c r="F50" s="34">
        <f>((F49/(C25*F5)*100)-E49)/100*(C25*F5)</f>
        <v>558.63474754844356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3" t="s">
        <v>24</v>
      </c>
      <c r="R50" s="33" t="s">
        <v>24</v>
      </c>
      <c r="S50" s="3"/>
    </row>
    <row r="51" spans="1:19" ht="20.100000000000001" customHeight="1" x14ac:dyDescent="0.25">
      <c r="A51" s="31">
        <v>27</v>
      </c>
      <c r="B51" s="47">
        <f t="shared" ca="1" si="0"/>
        <v>46535</v>
      </c>
      <c r="C51" s="29">
        <v>14</v>
      </c>
      <c r="D51" s="34">
        <f t="shared" si="1"/>
        <v>560.47</v>
      </c>
      <c r="E51" s="33">
        <f t="shared" si="2"/>
        <v>1.938026588843627</v>
      </c>
      <c r="F51" s="34">
        <f>((F50/(C25*F5)*100)-E50)/100*(C25*F5)</f>
        <v>558.5319734111564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3" t="s">
        <v>24</v>
      </c>
      <c r="R51" s="33" t="s">
        <v>24</v>
      </c>
      <c r="S51" s="3"/>
    </row>
    <row r="52" spans="1:19" ht="20.100000000000001" customHeight="1" x14ac:dyDescent="0.25">
      <c r="A52" s="27">
        <v>28</v>
      </c>
      <c r="B52" s="47">
        <f t="shared" ca="1" si="0"/>
        <v>46549</v>
      </c>
      <c r="C52" s="29">
        <v>14</v>
      </c>
      <c r="D52" s="34">
        <f t="shared" si="1"/>
        <v>560.47</v>
      </c>
      <c r="E52" s="33">
        <f t="shared" si="2"/>
        <v>2.0465560778188774</v>
      </c>
      <c r="F52" s="34">
        <f>((F51/(C25*F5)*100)-E51)/100*(C25*F5)</f>
        <v>558.42344392218115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3" t="s">
        <v>24</v>
      </c>
      <c r="R52" s="33" t="s">
        <v>24</v>
      </c>
      <c r="S52" s="3"/>
    </row>
    <row r="53" spans="1:19" ht="20.100000000000001" customHeight="1" x14ac:dyDescent="0.25">
      <c r="A53" s="31">
        <v>29</v>
      </c>
      <c r="B53" s="47">
        <f t="shared" ca="1" si="0"/>
        <v>46563</v>
      </c>
      <c r="C53" s="29">
        <v>14</v>
      </c>
      <c r="D53" s="34">
        <f t="shared" si="1"/>
        <v>560.47</v>
      </c>
      <c r="E53" s="33">
        <f t="shared" si="2"/>
        <v>2.1611632181767391</v>
      </c>
      <c r="F53" s="34">
        <f>((F52/(C25*F5)*100)-E52)/100*(C25*F5)</f>
        <v>558.30883678182329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3" t="s">
        <v>24</v>
      </c>
      <c r="R53" s="33" t="s">
        <v>24</v>
      </c>
      <c r="S53" s="3"/>
    </row>
    <row r="54" spans="1:19" ht="20.100000000000001" customHeight="1" x14ac:dyDescent="0.25">
      <c r="A54" s="31">
        <v>30</v>
      </c>
      <c r="B54" s="47">
        <f t="shared" ca="1" si="0"/>
        <v>46577</v>
      </c>
      <c r="C54" s="29">
        <v>14</v>
      </c>
      <c r="D54" s="34">
        <f t="shared" si="1"/>
        <v>560.47</v>
      </c>
      <c r="E54" s="33">
        <f t="shared" si="2"/>
        <v>2.2821883583947056</v>
      </c>
      <c r="F54" s="34">
        <f>((F53/(C25*F5)*100)-E53)/100*(C25*F5)</f>
        <v>558.18781164160532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3" t="s">
        <v>24</v>
      </c>
      <c r="R54" s="33" t="s">
        <v>24</v>
      </c>
      <c r="S54" s="3"/>
    </row>
    <row r="55" spans="1:19" ht="20.100000000000001" customHeight="1" x14ac:dyDescent="0.25">
      <c r="A55" s="27">
        <v>31</v>
      </c>
      <c r="B55" s="47">
        <f t="shared" ca="1" si="0"/>
        <v>46591</v>
      </c>
      <c r="C55" s="29">
        <v>14</v>
      </c>
      <c r="D55" s="34">
        <f t="shared" si="1"/>
        <v>560.47</v>
      </c>
      <c r="E55" s="33">
        <f t="shared" si="2"/>
        <v>2.4099909064647136</v>
      </c>
      <c r="F55" s="34">
        <f>((F54/(C25*F5)*100)-E54)/100*(C25*F5)</f>
        <v>558.06000909353531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3" t="s">
        <v>24</v>
      </c>
      <c r="R55" s="33" t="s">
        <v>24</v>
      </c>
      <c r="S55" s="3"/>
    </row>
    <row r="56" spans="1:19" ht="20.100000000000001" customHeight="1" x14ac:dyDescent="0.25">
      <c r="A56" s="31">
        <v>32</v>
      </c>
      <c r="B56" s="47">
        <f t="shared" ca="1" si="0"/>
        <v>46605</v>
      </c>
      <c r="C56" s="29">
        <v>14</v>
      </c>
      <c r="D56" s="34">
        <f t="shared" si="1"/>
        <v>560.47</v>
      </c>
      <c r="E56" s="33">
        <f t="shared" si="2"/>
        <v>2.5449503972266712</v>
      </c>
      <c r="F56" s="34">
        <f>((F55/(C25*F5)*100)-E55)/100*(C25*F5)</f>
        <v>557.92504960277336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3" t="s">
        <v>24</v>
      </c>
      <c r="R56" s="33" t="s">
        <v>24</v>
      </c>
      <c r="S56" s="3"/>
    </row>
    <row r="57" spans="1:19" ht="20.100000000000001" customHeight="1" x14ac:dyDescent="0.25">
      <c r="A57" s="31">
        <v>33</v>
      </c>
      <c r="B57" s="47">
        <f t="shared" ca="1" si="0"/>
        <v>46619</v>
      </c>
      <c r="C57" s="29">
        <v>14</v>
      </c>
      <c r="D57" s="34">
        <f t="shared" si="1"/>
        <v>560.47</v>
      </c>
      <c r="E57" s="33">
        <f t="shared" si="2"/>
        <v>2.6874676194713629</v>
      </c>
      <c r="F57" s="34">
        <f>((F56/(C25*F5)*100)-E56)/100*(C25*F5)</f>
        <v>557.78253238052866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3" t="s">
        <v>24</v>
      </c>
      <c r="R57" s="33" t="s">
        <v>24</v>
      </c>
      <c r="S57" s="3"/>
    </row>
    <row r="58" spans="1:19" ht="20.100000000000001" customHeight="1" x14ac:dyDescent="0.25">
      <c r="A58" s="27">
        <v>34</v>
      </c>
      <c r="B58" s="47">
        <f t="shared" ca="1" si="0"/>
        <v>46633</v>
      </c>
      <c r="C58" s="29">
        <v>14</v>
      </c>
      <c r="D58" s="34">
        <f t="shared" si="1"/>
        <v>560.47</v>
      </c>
      <c r="E58" s="33">
        <f t="shared" si="2"/>
        <v>2.8379658061617192</v>
      </c>
      <c r="F58" s="34">
        <f>((F57/(C25*F5)*100)-E57)/100*(C25*F5)</f>
        <v>557.63203419383831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3" t="s">
        <v>24</v>
      </c>
      <c r="R58" s="33" t="s">
        <v>24</v>
      </c>
      <c r="S58" s="3"/>
    </row>
    <row r="59" spans="1:19" ht="20.100000000000001" customHeight="1" x14ac:dyDescent="0.25">
      <c r="A59" s="31">
        <v>35</v>
      </c>
      <c r="B59" s="47">
        <f t="shared" ca="1" si="0"/>
        <v>46647</v>
      </c>
      <c r="C59" s="29">
        <v>14</v>
      </c>
      <c r="D59" s="34">
        <f t="shared" si="1"/>
        <v>560.47</v>
      </c>
      <c r="E59" s="33">
        <f t="shared" si="2"/>
        <v>2.9968918913067455</v>
      </c>
      <c r="F59" s="34">
        <f>((F58/(C25*F5)*100)-E58)/100*(C25*F5)</f>
        <v>557.47310810869328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3" t="s">
        <v>24</v>
      </c>
      <c r="R59" s="33" t="s">
        <v>24</v>
      </c>
      <c r="S59" s="3"/>
    </row>
    <row r="60" spans="1:19" ht="20.100000000000001" customHeight="1" x14ac:dyDescent="0.25">
      <c r="A60" s="31">
        <v>36</v>
      </c>
      <c r="B60" s="47">
        <f t="shared" ca="1" si="0"/>
        <v>46661</v>
      </c>
      <c r="C60" s="29">
        <v>14</v>
      </c>
      <c r="D60" s="34">
        <f t="shared" si="1"/>
        <v>560.47</v>
      </c>
      <c r="E60" s="33">
        <f t="shared" si="2"/>
        <v>3.164717837219996</v>
      </c>
      <c r="F60" s="34">
        <f>((F59/(C25*F5)*100)-E59)/100*(C25*F5)</f>
        <v>557.30528216278003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3" t="s">
        <v>24</v>
      </c>
      <c r="R60" s="33" t="s">
        <v>24</v>
      </c>
      <c r="S60" s="3"/>
    </row>
    <row r="61" spans="1:19" ht="20.100000000000001" customHeight="1" x14ac:dyDescent="0.25">
      <c r="A61" s="27">
        <v>37</v>
      </c>
      <c r="B61" s="47">
        <f t="shared" ca="1" si="0"/>
        <v>46675</v>
      </c>
      <c r="C61" s="29">
        <v>14</v>
      </c>
      <c r="D61" s="34">
        <f t="shared" si="1"/>
        <v>560.47</v>
      </c>
      <c r="E61" s="33">
        <f t="shared" si="2"/>
        <v>3.3419420361043422</v>
      </c>
      <c r="F61" s="34">
        <f>((F60/(C25*F5)*100)-E60)/100*(C25*F5)</f>
        <v>557.12805796389569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3" t="s">
        <v>24</v>
      </c>
      <c r="R61" s="33" t="s">
        <v>24</v>
      </c>
      <c r="S61" s="3"/>
    </row>
    <row r="62" spans="1:19" ht="20.100000000000001" customHeight="1" x14ac:dyDescent="0.25">
      <c r="A62" s="31">
        <v>38</v>
      </c>
      <c r="B62" s="47">
        <f t="shared" ca="1" si="0"/>
        <v>46689</v>
      </c>
      <c r="C62" s="29">
        <v>14</v>
      </c>
      <c r="D62" s="34">
        <f t="shared" si="1"/>
        <v>560.47</v>
      </c>
      <c r="E62" s="33">
        <f t="shared" si="2"/>
        <v>3.5290907901262472</v>
      </c>
      <c r="F62" s="34">
        <f>((F61/(C25*F5)*100)-E61)/100*(C25*F5)</f>
        <v>556.94090920987378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3" t="s">
        <v>24</v>
      </c>
      <c r="R62" s="33" t="s">
        <v>24</v>
      </c>
      <c r="S62" s="3"/>
    </row>
    <row r="63" spans="1:19" ht="20.100000000000001" customHeight="1" x14ac:dyDescent="0.25">
      <c r="A63" s="31">
        <v>39</v>
      </c>
      <c r="B63" s="47">
        <f t="shared" ca="1" si="0"/>
        <v>46703</v>
      </c>
      <c r="C63" s="29">
        <v>14</v>
      </c>
      <c r="D63" s="34">
        <f t="shared" si="1"/>
        <v>560.47</v>
      </c>
      <c r="E63" s="33">
        <f t="shared" si="2"/>
        <v>3.7267198743734298</v>
      </c>
      <c r="F63" s="34">
        <f>((F62/(C25*F5)*100)-E62)/100*(C25*F5)</f>
        <v>556.7432801256266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3" t="s">
        <v>24</v>
      </c>
      <c r="R63" s="33" t="s">
        <v>24</v>
      </c>
      <c r="S63" s="3"/>
    </row>
    <row r="64" spans="1:19" ht="20.100000000000001" customHeight="1" x14ac:dyDescent="0.25">
      <c r="A64" s="31">
        <v>40</v>
      </c>
      <c r="B64" s="47">
        <f t="shared" ca="1" si="0"/>
        <v>46717</v>
      </c>
      <c r="C64" s="29">
        <v>14</v>
      </c>
      <c r="D64" s="34">
        <f t="shared" si="1"/>
        <v>560.47</v>
      </c>
      <c r="E64" s="33">
        <f t="shared" si="2"/>
        <v>3.9354161873384328</v>
      </c>
      <c r="F64" s="34">
        <f>((F63/(C25*F5)*100)-E63)/100*(C25*F5)</f>
        <v>556.53458381266159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3" t="s">
        <v>24</v>
      </c>
      <c r="R64" s="33" t="s">
        <v>24</v>
      </c>
      <c r="S64" s="3"/>
    </row>
    <row r="65" spans="1:19" ht="20.100000000000001" customHeight="1" x14ac:dyDescent="0.25">
      <c r="A65" s="27">
        <v>41</v>
      </c>
      <c r="B65" s="47">
        <f t="shared" ca="1" si="0"/>
        <v>46731</v>
      </c>
      <c r="C65" s="29">
        <v>14</v>
      </c>
      <c r="D65" s="34">
        <f t="shared" si="1"/>
        <v>560.47</v>
      </c>
      <c r="E65" s="33">
        <f t="shared" si="2"/>
        <v>4.1557994938293632</v>
      </c>
      <c r="F65" s="34">
        <f>((F64/(C25*F5)*100)-E64)/100*(C25*F5)</f>
        <v>556.31420050617066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3" t="s">
        <v>24</v>
      </c>
      <c r="R65" s="33" t="s">
        <v>24</v>
      </c>
      <c r="S65" s="3"/>
    </row>
    <row r="66" spans="1:19" ht="20.100000000000001" customHeight="1" x14ac:dyDescent="0.25">
      <c r="A66" s="31">
        <v>42</v>
      </c>
      <c r="B66" s="47">
        <f t="shared" ca="1" si="0"/>
        <v>46745</v>
      </c>
      <c r="C66" s="29">
        <v>14</v>
      </c>
      <c r="D66" s="34">
        <f t="shared" si="1"/>
        <v>560.47</v>
      </c>
      <c r="E66" s="33">
        <f t="shared" si="2"/>
        <v>4.3885242654838521</v>
      </c>
      <c r="F66" s="34">
        <f>((F65/(C25*F5)*100)-E65)/100*(C25*F5)</f>
        <v>556.08147573451618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3" t="s">
        <v>24</v>
      </c>
      <c r="R66" s="33" t="s">
        <v>24</v>
      </c>
      <c r="S66" s="3"/>
    </row>
    <row r="67" spans="1:19" ht="20.100000000000001" customHeight="1" x14ac:dyDescent="0.25">
      <c r="A67" s="31">
        <v>43</v>
      </c>
      <c r="B67" s="47">
        <f t="shared" ca="1" si="0"/>
        <v>46759</v>
      </c>
      <c r="C67" s="29">
        <v>14</v>
      </c>
      <c r="D67" s="34">
        <f t="shared" si="1"/>
        <v>560.47</v>
      </c>
      <c r="E67" s="33">
        <f t="shared" si="2"/>
        <v>4.6342816243508196</v>
      </c>
      <c r="F67" s="34">
        <f>((F66/(C25*F5)*100)-E66)/100*(C25*F5)</f>
        <v>555.83571837564921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3" t="s">
        <v>24</v>
      </c>
      <c r="R67" s="33" t="s">
        <v>24</v>
      </c>
      <c r="S67" s="3"/>
    </row>
    <row r="68" spans="1:19" ht="20.100000000000001" customHeight="1" x14ac:dyDescent="0.25">
      <c r="A68" s="27">
        <v>44</v>
      </c>
      <c r="B68" s="47">
        <f t="shared" ca="1" si="0"/>
        <v>46773</v>
      </c>
      <c r="C68" s="29">
        <v>14</v>
      </c>
      <c r="D68" s="34">
        <f t="shared" si="1"/>
        <v>560.47</v>
      </c>
      <c r="E68" s="33">
        <f t="shared" si="2"/>
        <v>4.8938013953144264</v>
      </c>
      <c r="F68" s="34">
        <f>((F67/(C25*F5)*100)-E67)/100*(C25*F5)</f>
        <v>555.5761986046856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3" t="s">
        <v>24</v>
      </c>
      <c r="R68" s="33" t="s">
        <v>24</v>
      </c>
      <c r="S68" s="3"/>
    </row>
    <row r="69" spans="1:19" ht="20.100000000000001" customHeight="1" x14ac:dyDescent="0.25">
      <c r="A69" s="31">
        <v>45</v>
      </c>
      <c r="B69" s="47">
        <f t="shared" ca="1" si="0"/>
        <v>46787</v>
      </c>
      <c r="C69" s="29">
        <v>14</v>
      </c>
      <c r="D69" s="34">
        <f t="shared" si="1"/>
        <v>560.47</v>
      </c>
      <c r="E69" s="33">
        <f t="shared" si="2"/>
        <v>5.1678542734520079</v>
      </c>
      <c r="F69" s="34">
        <f>((F68/(C25*F5)*100)-E68)/100*(C25*F5)</f>
        <v>555.30214572654802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3" t="s">
        <v>24</v>
      </c>
      <c r="R69" s="33" t="s">
        <v>24</v>
      </c>
      <c r="S69" s="3"/>
    </row>
    <row r="70" spans="1:19" ht="20.100000000000001" customHeight="1" x14ac:dyDescent="0.25">
      <c r="A70" s="31">
        <v>46</v>
      </c>
      <c r="B70" s="47">
        <f t="shared" ca="1" si="0"/>
        <v>46801</v>
      </c>
      <c r="C70" s="29">
        <v>14</v>
      </c>
      <c r="D70" s="34">
        <f t="shared" si="1"/>
        <v>560.47</v>
      </c>
      <c r="E70" s="33">
        <f t="shared" si="2"/>
        <v>5.4572541127653267</v>
      </c>
      <c r="F70" s="34">
        <f>((F69/(C25*F5)*100)-E69)/100*(C25*F5)</f>
        <v>555.0127458872347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3" t="s">
        <v>24</v>
      </c>
      <c r="R70" s="33" t="s">
        <v>24</v>
      </c>
      <c r="S70" s="3"/>
    </row>
    <row r="71" spans="1:19" ht="20.100000000000001" customHeight="1" x14ac:dyDescent="0.25">
      <c r="A71" s="27">
        <v>47</v>
      </c>
      <c r="B71" s="47">
        <f t="shared" ca="1" si="0"/>
        <v>46815</v>
      </c>
      <c r="C71" s="29">
        <v>14</v>
      </c>
      <c r="D71" s="34">
        <f t="shared" si="1"/>
        <v>560.47</v>
      </c>
      <c r="E71" s="33">
        <f t="shared" si="2"/>
        <v>5.7628603430802059</v>
      </c>
      <c r="F71" s="34">
        <f>((F70/(C25*F5)*100)-E70)/100*(C25*F5)</f>
        <v>554.70713965691982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3" t="s">
        <v>24</v>
      </c>
      <c r="R71" s="33" t="s">
        <v>24</v>
      </c>
      <c r="S71" s="3"/>
    </row>
    <row r="72" spans="1:19" ht="20.100000000000001" customHeight="1" x14ac:dyDescent="0.25">
      <c r="A72" s="31">
        <v>48</v>
      </c>
      <c r="B72" s="47">
        <f t="shared" ca="1" si="0"/>
        <v>46829</v>
      </c>
      <c r="C72" s="29">
        <v>14</v>
      </c>
      <c r="D72" s="34">
        <f t="shared" si="1"/>
        <v>560.47</v>
      </c>
      <c r="E72" s="33">
        <f t="shared" si="2"/>
        <v>6.0855805222926165</v>
      </c>
      <c r="F72" s="34">
        <f>((F71/(C25*F5)*100)-E71)/100*(C25*F5)</f>
        <v>554.38441947770741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3" t="s">
        <v>24</v>
      </c>
      <c r="R72" s="33" t="s">
        <v>24</v>
      </c>
      <c r="S72" s="3"/>
    </row>
    <row r="73" spans="1:19" ht="20.100000000000001" customHeight="1" x14ac:dyDescent="0.25">
      <c r="A73" s="31">
        <v>49</v>
      </c>
      <c r="B73" s="47">
        <f t="shared" ca="1" si="0"/>
        <v>46843</v>
      </c>
      <c r="C73" s="29">
        <v>14</v>
      </c>
      <c r="D73" s="34">
        <f t="shared" si="1"/>
        <v>560.47</v>
      </c>
      <c r="E73" s="33">
        <f t="shared" si="2"/>
        <v>6.4263730315410612</v>
      </c>
      <c r="F73" s="34">
        <f>((F72/(C25*F5)*100)-E72)/100*(C25*F5)</f>
        <v>554.04362696845897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3" t="s">
        <v>24</v>
      </c>
      <c r="R73" s="33" t="s">
        <v>24</v>
      </c>
      <c r="S73" s="3"/>
    </row>
    <row r="74" spans="1:19" ht="20.100000000000001" customHeight="1" x14ac:dyDescent="0.25">
      <c r="A74" s="27">
        <v>50</v>
      </c>
      <c r="B74" s="47">
        <f t="shared" ca="1" si="0"/>
        <v>46857</v>
      </c>
      <c r="C74" s="29">
        <v>14</v>
      </c>
      <c r="D74" s="34">
        <f t="shared" si="1"/>
        <v>560.47</v>
      </c>
      <c r="E74" s="33">
        <f t="shared" si="2"/>
        <v>6.7862499213074443</v>
      </c>
      <c r="F74" s="34">
        <f>((F73/(C25*F5)*100)-E73)/100*(C25*F5)</f>
        <v>553.68375007869258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3" t="s">
        <v>24</v>
      </c>
      <c r="R74" s="33" t="s">
        <v>24</v>
      </c>
      <c r="S74" s="3"/>
    </row>
    <row r="75" spans="1:19" ht="20.100000000000001" customHeight="1" x14ac:dyDescent="0.25">
      <c r="A75" s="31">
        <v>51</v>
      </c>
      <c r="B75" s="47">
        <f t="shared" ca="1" si="0"/>
        <v>46871</v>
      </c>
      <c r="C75" s="29">
        <v>14</v>
      </c>
      <c r="D75" s="34">
        <f t="shared" si="1"/>
        <v>560.47</v>
      </c>
      <c r="E75" s="33">
        <f t="shared" si="2"/>
        <v>7.1662799169007485</v>
      </c>
      <c r="F75" s="34">
        <f>((F74/(C25*F5)*100)-E74)/100*(C25*F5)</f>
        <v>553.30372008309928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3" t="s">
        <v>24</v>
      </c>
      <c r="R75" s="33" t="s">
        <v>24</v>
      </c>
      <c r="S75" s="3"/>
    </row>
    <row r="76" spans="1:19" ht="20.100000000000001" customHeight="1" x14ac:dyDescent="0.25">
      <c r="A76" s="31">
        <v>52</v>
      </c>
      <c r="B76" s="47">
        <f t="shared" ca="1" si="0"/>
        <v>46885</v>
      </c>
      <c r="C76" s="29">
        <v>14</v>
      </c>
      <c r="D76" s="34">
        <f t="shared" si="1"/>
        <v>560.47</v>
      </c>
      <c r="E76" s="33">
        <f t="shared" si="2"/>
        <v>7.5675915922472541</v>
      </c>
      <c r="F76" s="34">
        <f>((F75/(C25*F5)*100)-E75)/100*(C25*F5)</f>
        <v>552.90240840775277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3" t="s">
        <v>24</v>
      </c>
      <c r="R76" s="33" t="s">
        <v>24</v>
      </c>
      <c r="S76" s="3"/>
    </row>
    <row r="77" spans="1:19" ht="20.100000000000001" customHeight="1" x14ac:dyDescent="0.25">
      <c r="A77" s="31">
        <v>53</v>
      </c>
      <c r="B77" s="47">
        <f t="shared" ca="1" si="0"/>
        <v>46899</v>
      </c>
      <c r="C77" s="29">
        <v>14</v>
      </c>
      <c r="D77" s="34">
        <f t="shared" si="1"/>
        <v>560.47</v>
      </c>
      <c r="E77" s="33">
        <f t="shared" si="2"/>
        <v>7.9913767214131894</v>
      </c>
      <c r="F77" s="34">
        <f>((F76/(C25*F5)*100)-E76)/100*(C25*F5)</f>
        <v>552.47862327858684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3" t="s">
        <v>24</v>
      </c>
      <c r="R77" s="33" t="s">
        <v>24</v>
      </c>
      <c r="S77" s="3"/>
    </row>
    <row r="78" spans="1:19" ht="20.100000000000001" customHeight="1" x14ac:dyDescent="0.25">
      <c r="A78" s="27">
        <v>54</v>
      </c>
      <c r="B78" s="47">
        <f t="shared" ca="1" si="0"/>
        <v>46913</v>
      </c>
      <c r="C78" s="29">
        <v>14</v>
      </c>
      <c r="D78" s="34">
        <f t="shared" si="1"/>
        <v>560.47</v>
      </c>
      <c r="E78" s="33">
        <f t="shared" si="2"/>
        <v>8.4388938178122999</v>
      </c>
      <c r="F78" s="34">
        <f>((F77/(C25*F5)*100)-E77)/100*(C25*F5)</f>
        <v>552.03110618218773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3" t="s">
        <v>24</v>
      </c>
      <c r="R78" s="33" t="s">
        <v>24</v>
      </c>
      <c r="S78" s="3"/>
    </row>
    <row r="79" spans="1:19" ht="20.100000000000001" customHeight="1" x14ac:dyDescent="0.25">
      <c r="A79" s="31">
        <v>55</v>
      </c>
      <c r="B79" s="47">
        <f t="shared" ca="1" si="0"/>
        <v>46927</v>
      </c>
      <c r="C79" s="29">
        <v>14</v>
      </c>
      <c r="D79" s="34">
        <f t="shared" si="1"/>
        <v>560.47</v>
      </c>
      <c r="E79" s="33">
        <f t="shared" si="2"/>
        <v>8.9114718716099333</v>
      </c>
      <c r="F79" s="34">
        <f>((F78/(C25*F5)*100)-E78)/100*(C25*F5)</f>
        <v>551.55852812839009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3" t="s">
        <v>24</v>
      </c>
      <c r="R79" s="33" t="s">
        <v>24</v>
      </c>
      <c r="S79" s="3"/>
    </row>
    <row r="80" spans="1:19" ht="20.100000000000001" customHeight="1" x14ac:dyDescent="0.25">
      <c r="A80" s="31">
        <v>56</v>
      </c>
      <c r="B80" s="47">
        <f t="shared" ca="1" si="0"/>
        <v>46941</v>
      </c>
      <c r="C80" s="29">
        <v>14</v>
      </c>
      <c r="D80" s="34">
        <f t="shared" si="1"/>
        <v>560.47</v>
      </c>
      <c r="E80" s="33">
        <f t="shared" si="2"/>
        <v>9.4105142964201605</v>
      </c>
      <c r="F80" s="34">
        <f>((F79/(C25*F5)*100)-E79)/100*(C25*F5)</f>
        <v>551.05948570357987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3" t="s">
        <v>24</v>
      </c>
      <c r="R80" s="33" t="s">
        <v>24</v>
      </c>
      <c r="S80" s="3"/>
    </row>
    <row r="81" spans="1:19" ht="20.100000000000001" customHeight="1" x14ac:dyDescent="0.25">
      <c r="A81" s="27">
        <v>57</v>
      </c>
      <c r="B81" s="47">
        <f t="shared" ca="1" si="0"/>
        <v>46955</v>
      </c>
      <c r="C81" s="29">
        <v>14</v>
      </c>
      <c r="D81" s="34">
        <f t="shared" si="1"/>
        <v>560.47</v>
      </c>
      <c r="E81" s="33">
        <f t="shared" si="2"/>
        <v>9.9375030970196576</v>
      </c>
      <c r="F81" s="34">
        <f>((F80/(C25*F5)*100)-E80)/100*(C25*F5)</f>
        <v>550.53249690298037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3" t="s">
        <v>24</v>
      </c>
      <c r="R81" s="33" t="s">
        <v>24</v>
      </c>
      <c r="S81" s="3"/>
    </row>
    <row r="82" spans="1:19" ht="20.100000000000001" customHeight="1" x14ac:dyDescent="0.25">
      <c r="A82" s="31">
        <v>58</v>
      </c>
      <c r="B82" s="47">
        <f t="shared" ca="1" si="0"/>
        <v>46969</v>
      </c>
      <c r="C82" s="29">
        <v>14</v>
      </c>
      <c r="D82" s="34">
        <f t="shared" si="1"/>
        <v>560.47</v>
      </c>
      <c r="E82" s="33">
        <f t="shared" si="2"/>
        <v>10.494003270452822</v>
      </c>
      <c r="F82" s="34">
        <f>((F81/(C25*F5)*100)-E81)/100*(C25*F5)</f>
        <v>549.97599672954721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3" t="s">
        <v>24</v>
      </c>
      <c r="R82" s="33" t="s">
        <v>24</v>
      </c>
      <c r="S82" s="3"/>
    </row>
    <row r="83" spans="1:19" ht="20.100000000000001" customHeight="1" x14ac:dyDescent="0.25">
      <c r="A83" s="31">
        <v>59</v>
      </c>
      <c r="B83" s="47">
        <f t="shared" ca="1" si="0"/>
        <v>46983</v>
      </c>
      <c r="C83" s="29">
        <v>14</v>
      </c>
      <c r="D83" s="34">
        <f t="shared" si="1"/>
        <v>560.47</v>
      </c>
      <c r="E83" s="33">
        <f t="shared" si="2"/>
        <v>11.081667453598129</v>
      </c>
      <c r="F83" s="34">
        <f>((F82/(C25*F5)*100)-E82)/100*(C25*F5)</f>
        <v>549.3883325464019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3" t="s">
        <v>24</v>
      </c>
      <c r="R83" s="33" t="s">
        <v>24</v>
      </c>
      <c r="S83" s="3"/>
    </row>
    <row r="84" spans="1:19" ht="20.100000000000001" customHeight="1" x14ac:dyDescent="0.25">
      <c r="A84" s="27">
        <v>60</v>
      </c>
      <c r="B84" s="47">
        <f t="shared" ca="1" si="0"/>
        <v>46997</v>
      </c>
      <c r="C84" s="29">
        <v>14</v>
      </c>
      <c r="D84" s="34">
        <f t="shared" si="1"/>
        <v>560.47</v>
      </c>
      <c r="E84" s="33">
        <f t="shared" si="2"/>
        <v>11.702240830999585</v>
      </c>
      <c r="F84" s="34">
        <f>((F83/(C25*F5)*100)-E83)/100*(C25*F5)</f>
        <v>548.76775916900044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3" t="s">
        <v>24</v>
      </c>
      <c r="R84" s="33" t="s">
        <v>24</v>
      </c>
      <c r="S84" s="3"/>
    </row>
    <row r="85" spans="1:19" ht="20.100000000000001" customHeight="1" x14ac:dyDescent="0.25">
      <c r="A85" s="31">
        <v>61</v>
      </c>
      <c r="B85" s="47">
        <f t="shared" ca="1" si="0"/>
        <v>47011</v>
      </c>
      <c r="C85" s="29">
        <v>14</v>
      </c>
      <c r="D85" s="34">
        <f t="shared" si="1"/>
        <v>560.47</v>
      </c>
      <c r="E85" s="33">
        <f t="shared" si="2"/>
        <v>12.357566317535657</v>
      </c>
      <c r="F85" s="34">
        <f>((F84/(C25*F5)*100)-E84)/100*(C25*F5)</f>
        <v>548.11243368246437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3" t="s">
        <v>24</v>
      </c>
      <c r="R85" s="33" t="s">
        <v>24</v>
      </c>
      <c r="S85" s="3"/>
    </row>
    <row r="86" spans="1:19" ht="20.100000000000001" customHeight="1" x14ac:dyDescent="0.25">
      <c r="A86" s="31">
        <v>62</v>
      </c>
      <c r="B86" s="47">
        <f t="shared" ca="1" si="0"/>
        <v>47025</v>
      </c>
      <c r="C86" s="29">
        <v>14</v>
      </c>
      <c r="D86" s="34">
        <f t="shared" si="1"/>
        <v>560.47</v>
      </c>
      <c r="E86" s="33">
        <f t="shared" si="2"/>
        <v>13.049590031317621</v>
      </c>
      <c r="F86" s="34">
        <f>((F85/(C25*F5)*100)-E85)/100*(C25*F5)</f>
        <v>547.42040996868241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3" t="s">
        <v>24</v>
      </c>
      <c r="R86" s="33" t="s">
        <v>24</v>
      </c>
      <c r="S86" s="3"/>
    </row>
    <row r="87" spans="1:19" ht="20.100000000000001" customHeight="1" x14ac:dyDescent="0.25">
      <c r="A87" s="27">
        <v>63</v>
      </c>
      <c r="B87" s="47">
        <f t="shared" ca="1" si="0"/>
        <v>47039</v>
      </c>
      <c r="C87" s="29">
        <v>14</v>
      </c>
      <c r="D87" s="34">
        <f t="shared" si="1"/>
        <v>560.47</v>
      </c>
      <c r="E87" s="33">
        <f t="shared" si="2"/>
        <v>13.780367073071488</v>
      </c>
      <c r="F87" s="34">
        <f>((F86/(C25*F5)*100)-E86)/100*(C25*F5)</f>
        <v>546.68963292692854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3" t="s">
        <v>24</v>
      </c>
      <c r="R87" s="33" t="s">
        <v>24</v>
      </c>
      <c r="S87" s="3"/>
    </row>
    <row r="88" spans="1:19" ht="20.100000000000001" customHeight="1" x14ac:dyDescent="0.25">
      <c r="A88" s="31">
        <v>64</v>
      </c>
      <c r="B88" s="47">
        <f t="shared" ca="1" si="0"/>
        <v>47053</v>
      </c>
      <c r="C88" s="29">
        <v>14</v>
      </c>
      <c r="D88" s="34">
        <f t="shared" si="1"/>
        <v>560.47</v>
      </c>
      <c r="E88" s="33">
        <f t="shared" si="2"/>
        <v>14.552067629163503</v>
      </c>
      <c r="F88" s="34">
        <f>((F87/(C25*F5)*100)-E87)/100*(C25*F5)</f>
        <v>545.91793237083652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3" t="s">
        <v>24</v>
      </c>
      <c r="R88" s="33" t="s">
        <v>24</v>
      </c>
      <c r="S88" s="3"/>
    </row>
    <row r="89" spans="1:19" ht="20.100000000000001" customHeight="1" x14ac:dyDescent="0.25">
      <c r="A89" s="31">
        <v>65</v>
      </c>
      <c r="B89" s="47">
        <f t="shared" ca="1" si="0"/>
        <v>47067</v>
      </c>
      <c r="C89" s="29">
        <v>14</v>
      </c>
      <c r="D89" s="34">
        <f t="shared" si="1"/>
        <v>560.47</v>
      </c>
      <c r="E89" s="33">
        <f t="shared" si="2"/>
        <v>15.366983416396693</v>
      </c>
      <c r="F89" s="34">
        <f>((F88/(C25*F5)*100)-E88)/100*(C25*F5)</f>
        <v>545.10301658360333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3" t="s">
        <v>24</v>
      </c>
      <c r="R89" s="33" t="s">
        <v>24</v>
      </c>
      <c r="S89" s="3"/>
    </row>
    <row r="90" spans="1:19" ht="20.100000000000001" customHeight="1" x14ac:dyDescent="0.25">
      <c r="A90" s="31">
        <v>66</v>
      </c>
      <c r="B90" s="47">
        <f t="shared" ca="1" si="0"/>
        <v>47081</v>
      </c>
      <c r="C90" s="29">
        <v>14</v>
      </c>
      <c r="D90" s="34">
        <f t="shared" si="1"/>
        <v>560.47</v>
      </c>
      <c r="E90" s="33">
        <f t="shared" si="2"/>
        <v>16.227534487714934</v>
      </c>
      <c r="F90" s="34">
        <f>((F89/(C25*F5)*100)-E89)/100*(C25*F5)</f>
        <v>544.24246551228509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3" t="s">
        <v>24</v>
      </c>
      <c r="R90" s="33" t="s">
        <v>24</v>
      </c>
      <c r="S90" s="3"/>
    </row>
    <row r="91" spans="1:19" ht="20.100000000000001" customHeight="1" x14ac:dyDescent="0.25">
      <c r="A91" s="27">
        <v>67</v>
      </c>
      <c r="B91" s="47">
        <f t="shared" ref="B91:B99" ca="1" si="3">B90+14</f>
        <v>47095</v>
      </c>
      <c r="C91" s="29">
        <v>14</v>
      </c>
      <c r="D91" s="34">
        <f t="shared" ref="D91:D99" si="4">D90</f>
        <v>560.47</v>
      </c>
      <c r="E91" s="33">
        <f t="shared" ref="E91:E153" si="5">D91-F91</f>
        <v>17.136276419026899</v>
      </c>
      <c r="F91" s="34">
        <f>((F90/(C25*F5)*100)-E90)/100*(C25*F5)</f>
        <v>543.33372358097313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3" t="s">
        <v>24</v>
      </c>
      <c r="R91" s="33" t="s">
        <v>24</v>
      </c>
      <c r="S91" s="3"/>
    </row>
    <row r="92" spans="1:19" ht="20.100000000000001" customHeight="1" x14ac:dyDescent="0.25">
      <c r="A92" s="31">
        <v>68</v>
      </c>
      <c r="B92" s="47">
        <f t="shared" ca="1" si="3"/>
        <v>47109</v>
      </c>
      <c r="C92" s="29">
        <v>14</v>
      </c>
      <c r="D92" s="34">
        <f t="shared" si="4"/>
        <v>560.47</v>
      </c>
      <c r="E92" s="33">
        <f t="shared" si="5"/>
        <v>18.095907898492328</v>
      </c>
      <c r="F92" s="34">
        <f>((F91/(C25*F5)*100)-E91)/100*(C25*F5)</f>
        <v>542.3740921015077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3" t="s">
        <v>24</v>
      </c>
      <c r="R92" s="33" t="s">
        <v>24</v>
      </c>
      <c r="S92" s="3"/>
    </row>
    <row r="93" spans="1:19" ht="20.100000000000001" customHeight="1" x14ac:dyDescent="0.25">
      <c r="A93" s="31">
        <v>69</v>
      </c>
      <c r="B93" s="47">
        <f t="shared" ca="1" si="3"/>
        <v>47123</v>
      </c>
      <c r="C93" s="29">
        <v>14</v>
      </c>
      <c r="D93" s="34">
        <f t="shared" si="4"/>
        <v>560.47</v>
      </c>
      <c r="E93" s="33">
        <f t="shared" si="5"/>
        <v>19.109278740807895</v>
      </c>
      <c r="F93" s="34">
        <f>((F92/(C25*F5)*100)-E92)/100*(C25*F5)</f>
        <v>541.36072125919213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3" t="s">
        <v>24</v>
      </c>
      <c r="R93" s="33" t="s">
        <v>24</v>
      </c>
      <c r="S93" s="3"/>
    </row>
    <row r="94" spans="1:19" ht="20.100000000000001" customHeight="1" x14ac:dyDescent="0.25">
      <c r="A94" s="27">
        <v>70</v>
      </c>
      <c r="B94" s="47">
        <f t="shared" ca="1" si="3"/>
        <v>47137</v>
      </c>
      <c r="C94" s="29">
        <v>14</v>
      </c>
      <c r="D94" s="34">
        <f t="shared" si="4"/>
        <v>560.47</v>
      </c>
      <c r="E94" s="33">
        <f t="shared" si="5"/>
        <v>20.179398350293127</v>
      </c>
      <c r="F94" s="34">
        <f>((F93/(C25*F5)*100)-E93)/100*(C25*F5)</f>
        <v>540.2906016497069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3" t="s">
        <v>24</v>
      </c>
      <c r="R94" s="33" t="s">
        <v>24</v>
      </c>
      <c r="S94" s="3"/>
    </row>
    <row r="95" spans="1:19" ht="20.100000000000001" customHeight="1" x14ac:dyDescent="0.25">
      <c r="A95" s="31">
        <v>71</v>
      </c>
      <c r="B95" s="47">
        <f t="shared" ca="1" si="3"/>
        <v>47151</v>
      </c>
      <c r="C95" s="29">
        <v>14</v>
      </c>
      <c r="D95" s="34">
        <f t="shared" si="4"/>
        <v>560.47</v>
      </c>
      <c r="E95" s="33">
        <f t="shared" si="5"/>
        <v>21.30944465790958</v>
      </c>
      <c r="F95" s="34">
        <f>((F94/(C25*F5)*100)-E94)/100*(C25*F5)</f>
        <v>539.16055534209045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3" t="s">
        <v>24</v>
      </c>
      <c r="R95" s="33" t="s">
        <v>24</v>
      </c>
      <c r="S95" s="3"/>
    </row>
    <row r="96" spans="1:19" ht="20.100000000000001" customHeight="1" x14ac:dyDescent="0.25">
      <c r="A96" s="31">
        <v>72</v>
      </c>
      <c r="B96" s="47">
        <f t="shared" ca="1" si="3"/>
        <v>47165</v>
      </c>
      <c r="C96" s="29">
        <v>14</v>
      </c>
      <c r="D96" s="34">
        <f t="shared" si="4"/>
        <v>560.47</v>
      </c>
      <c r="E96" s="33">
        <f t="shared" si="5"/>
        <v>22.502773558752438</v>
      </c>
      <c r="F96" s="34">
        <f>((F95/(C25*F5)*100)-E95)/100*(C25*F5)</f>
        <v>537.96722644124759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3" t="s">
        <v>24</v>
      </c>
      <c r="R96" s="33" t="s">
        <v>24</v>
      </c>
      <c r="S96" s="3"/>
    </row>
    <row r="97" spans="1:19" ht="20.100000000000001" customHeight="1" x14ac:dyDescent="0.25">
      <c r="A97" s="27">
        <v>73</v>
      </c>
      <c r="B97" s="47">
        <f t="shared" ca="1" si="3"/>
        <v>47179</v>
      </c>
      <c r="C97" s="29">
        <v>14</v>
      </c>
      <c r="D97" s="34">
        <f t="shared" si="4"/>
        <v>560.47</v>
      </c>
      <c r="E97" s="33">
        <f t="shared" si="5"/>
        <v>23.762928878042544</v>
      </c>
      <c r="F97" s="34">
        <f>((F96/(C25*F5)*100)-E96)/100*(C25*F5)</f>
        <v>536.70707112195748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3" t="s">
        <v>24</v>
      </c>
      <c r="R97" s="33" t="s">
        <v>24</v>
      </c>
      <c r="S97" s="3"/>
    </row>
    <row r="98" spans="1:19" ht="20.100000000000001" customHeight="1" x14ac:dyDescent="0.25">
      <c r="A98" s="31">
        <v>74</v>
      </c>
      <c r="B98" s="47">
        <f t="shared" ca="1" si="3"/>
        <v>47193</v>
      </c>
      <c r="C98" s="29">
        <v>14</v>
      </c>
      <c r="D98" s="34">
        <f t="shared" si="4"/>
        <v>560.47</v>
      </c>
      <c r="E98" s="33">
        <f t="shared" si="5"/>
        <v>25.093652895212927</v>
      </c>
      <c r="F98" s="34">
        <f>((F97/(C25*F5)*100)-E97)/100*(C25*F5)</f>
        <v>535.3763471047871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3" t="s">
        <v>24</v>
      </c>
      <c r="R98" s="33" t="s">
        <v>24</v>
      </c>
      <c r="S98" s="3"/>
    </row>
    <row r="99" spans="1:19" ht="20.100000000000001" customHeight="1" x14ac:dyDescent="0.25">
      <c r="A99" s="31">
        <v>75</v>
      </c>
      <c r="B99" s="47">
        <f t="shared" ca="1" si="3"/>
        <v>47207</v>
      </c>
      <c r="C99" s="29">
        <v>14</v>
      </c>
      <c r="D99" s="34">
        <f t="shared" si="4"/>
        <v>560.47</v>
      </c>
      <c r="E99" s="33">
        <f t="shared" si="5"/>
        <v>26.498897457344924</v>
      </c>
      <c r="F99" s="34">
        <f>((F98/(C25*F5)*100)-E98)/100*(C25*F5)</f>
        <v>533.9711025426551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3" t="s">
        <v>24</v>
      </c>
      <c r="R99" s="33" t="s">
        <v>24</v>
      </c>
      <c r="S99" s="3"/>
    </row>
    <row r="100" spans="1:19" ht="20.100000000000001" customHeight="1" x14ac:dyDescent="0.25">
      <c r="A100" s="27">
        <v>76</v>
      </c>
      <c r="B100" s="47">
        <f ca="1">B99+14</f>
        <v>47221</v>
      </c>
      <c r="C100" s="29">
        <v>14</v>
      </c>
      <c r="D100" s="34">
        <f>D99</f>
        <v>560.47</v>
      </c>
      <c r="E100" s="33">
        <f t="shared" si="5"/>
        <v>27.982835714956195</v>
      </c>
      <c r="F100" s="34">
        <f>((F99/(C25*F5)*100)-E99)/100*(C25*F5)</f>
        <v>532.48716428504383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3" t="s">
        <v>24</v>
      </c>
      <c r="R100" s="33" t="s">
        <v>24</v>
      </c>
      <c r="S100" s="3"/>
    </row>
    <row r="101" spans="1:19" ht="20.100000000000001" customHeight="1" x14ac:dyDescent="0.25">
      <c r="A101" s="31">
        <v>77</v>
      </c>
      <c r="B101" s="47">
        <f t="shared" ref="B101:B154" ca="1" si="6">B100+14</f>
        <v>47235</v>
      </c>
      <c r="C101" s="29">
        <v>14</v>
      </c>
      <c r="D101" s="34">
        <f t="shared" ref="D101:D153" si="7">D100</f>
        <v>560.47</v>
      </c>
      <c r="E101" s="33">
        <f t="shared" si="5"/>
        <v>29.549874514993803</v>
      </c>
      <c r="F101" s="34">
        <f>((F100/(C25*F5)*100)-E100)/100*(C25*F5)</f>
        <v>530.92012548500622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3" t="s">
        <v>24</v>
      </c>
      <c r="R101" s="33" t="s">
        <v>24</v>
      </c>
      <c r="S101" s="3"/>
    </row>
    <row r="102" spans="1:19" ht="20.100000000000001" customHeight="1" x14ac:dyDescent="0.25">
      <c r="A102" s="31">
        <v>78</v>
      </c>
      <c r="B102" s="47">
        <f t="shared" ca="1" si="6"/>
        <v>47249</v>
      </c>
      <c r="C102" s="29">
        <v>14</v>
      </c>
      <c r="D102" s="34">
        <f t="shared" si="7"/>
        <v>560.47</v>
      </c>
      <c r="E102" s="33">
        <f t="shared" si="5"/>
        <v>31.20466748783349</v>
      </c>
      <c r="F102" s="34">
        <f>((F101/(C25*F5)*100)-E101)/100*(C25*F5)</f>
        <v>529.26533251216654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3" t="s">
        <v>24</v>
      </c>
      <c r="R102" s="33" t="s">
        <v>24</v>
      </c>
      <c r="S102" s="3"/>
    </row>
    <row r="103" spans="1:19" ht="20.100000000000001" customHeight="1" x14ac:dyDescent="0.25">
      <c r="A103" s="31">
        <v>79</v>
      </c>
      <c r="B103" s="47">
        <f t="shared" ca="1" si="6"/>
        <v>47263</v>
      </c>
      <c r="C103" s="29">
        <v>14</v>
      </c>
      <c r="D103" s="34">
        <f t="shared" si="7"/>
        <v>560.47</v>
      </c>
      <c r="E103" s="33">
        <f t="shared" si="5"/>
        <v>32.952128867152169</v>
      </c>
      <c r="F103" s="34">
        <f>((F102/(C25*F5)*100)-E102)/100*(C25*F5)</f>
        <v>527.51787113284786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3" t="s">
        <v>24</v>
      </c>
      <c r="R103" s="33" t="s">
        <v>24</v>
      </c>
      <c r="S103" s="3"/>
    </row>
    <row r="104" spans="1:19" ht="20.100000000000001" customHeight="1" x14ac:dyDescent="0.25">
      <c r="A104" s="27">
        <v>80</v>
      </c>
      <c r="B104" s="47">
        <f t="shared" ca="1" si="6"/>
        <v>47277</v>
      </c>
      <c r="C104" s="29">
        <v>14</v>
      </c>
      <c r="D104" s="34">
        <f t="shared" si="7"/>
        <v>560.47</v>
      </c>
      <c r="E104" s="33">
        <f t="shared" si="5"/>
        <v>34.797448083712766</v>
      </c>
      <c r="F104" s="34">
        <f>((F103/(C25*F5)*100)-E103)/100*(C25*F5)</f>
        <v>525.67255191628726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3" t="s">
        <v>24</v>
      </c>
      <c r="R104" s="33" t="s">
        <v>24</v>
      </c>
      <c r="S104" s="3"/>
    </row>
    <row r="105" spans="1:19" ht="20.100000000000001" customHeight="1" x14ac:dyDescent="0.25">
      <c r="A105" s="31">
        <v>81</v>
      </c>
      <c r="B105" s="47">
        <f t="shared" ca="1" si="6"/>
        <v>47291</v>
      </c>
      <c r="C105" s="29">
        <v>14</v>
      </c>
      <c r="D105" s="34">
        <f t="shared" si="7"/>
        <v>560.47</v>
      </c>
      <c r="E105" s="33">
        <f t="shared" si="5"/>
        <v>36.746105176400647</v>
      </c>
      <c r="F105" s="34">
        <f>((F104/(C25*F5)*100)-E104)/100*(C25*F5)</f>
        <v>523.72389482359938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3" t="s">
        <v>24</v>
      </c>
      <c r="R105" s="33" t="s">
        <v>24</v>
      </c>
      <c r="S105" s="3"/>
    </row>
    <row r="106" spans="1:19" ht="20.100000000000001" customHeight="1" x14ac:dyDescent="0.25">
      <c r="A106" s="31">
        <v>82</v>
      </c>
      <c r="B106" s="47">
        <f t="shared" ca="1" si="6"/>
        <v>47305</v>
      </c>
      <c r="C106" s="29">
        <v>14</v>
      </c>
      <c r="D106" s="34">
        <f t="shared" si="7"/>
        <v>560.47</v>
      </c>
      <c r="E106" s="33">
        <f t="shared" si="5"/>
        <v>38.803887066279117</v>
      </c>
      <c r="F106" s="34">
        <f>((F105/(C25*F5)*100)-E105)/100*(C25*F5)</f>
        <v>521.66611293372091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3" t="s">
        <v>24</v>
      </c>
      <c r="R106" s="33" t="s">
        <v>24</v>
      </c>
      <c r="S106" s="3"/>
    </row>
    <row r="107" spans="1:19" ht="20.100000000000001" customHeight="1" x14ac:dyDescent="0.25">
      <c r="A107" s="27">
        <v>83</v>
      </c>
      <c r="B107" s="47">
        <f t="shared" ca="1" si="6"/>
        <v>47319</v>
      </c>
      <c r="C107" s="29">
        <v>14</v>
      </c>
      <c r="D107" s="34">
        <f t="shared" si="7"/>
        <v>560.47</v>
      </c>
      <c r="E107" s="33">
        <f t="shared" si="5"/>
        <v>40.976904741990666</v>
      </c>
      <c r="F107" s="34">
        <f>((F106/(C25*F5)*100)-E106)/100*(C25*F5)</f>
        <v>519.49309525800936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3" t="s">
        <v>24</v>
      </c>
      <c r="R107" s="33" t="s">
        <v>24</v>
      </c>
      <c r="S107" s="3"/>
    </row>
    <row r="108" spans="1:19" ht="20.100000000000001" customHeight="1" x14ac:dyDescent="0.25">
      <c r="A108" s="31">
        <v>84</v>
      </c>
      <c r="B108" s="47">
        <f t="shared" ca="1" si="6"/>
        <v>47333</v>
      </c>
      <c r="C108" s="29">
        <v>14</v>
      </c>
      <c r="D108" s="34">
        <f t="shared" si="7"/>
        <v>560.47</v>
      </c>
      <c r="E108" s="33">
        <f t="shared" si="5"/>
        <v>43.271611407542082</v>
      </c>
      <c r="F108" s="34">
        <f>((F107/(C25*F5)*100)-E107)/100*(C25*F5)</f>
        <v>517.19838859245795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3" t="s">
        <v>24</v>
      </c>
      <c r="R108" s="33" t="s">
        <v>24</v>
      </c>
      <c r="S108" s="3"/>
    </row>
    <row r="109" spans="1:19" ht="20.100000000000001" customHeight="1" x14ac:dyDescent="0.25">
      <c r="A109" s="31">
        <v>85</v>
      </c>
      <c r="B109" s="47">
        <f t="shared" ca="1" si="6"/>
        <v>47347</v>
      </c>
      <c r="C109" s="29">
        <v>14</v>
      </c>
      <c r="D109" s="34">
        <f t="shared" si="7"/>
        <v>560.47</v>
      </c>
      <c r="E109" s="33">
        <f t="shared" si="5"/>
        <v>45.694821646364517</v>
      </c>
      <c r="F109" s="34">
        <f>((F108/(C25*F5)*100)-E108)/100*(C25*F5)</f>
        <v>514.77517835363551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3" t="s">
        <v>24</v>
      </c>
      <c r="R109" s="33" t="s">
        <v>24</v>
      </c>
      <c r="S109" s="3"/>
    </row>
    <row r="110" spans="1:19" ht="20.100000000000001" customHeight="1" x14ac:dyDescent="0.25">
      <c r="A110" s="27">
        <v>86</v>
      </c>
      <c r="B110" s="47">
        <f t="shared" ca="1" si="6"/>
        <v>47361</v>
      </c>
      <c r="C110" s="29">
        <v>14</v>
      </c>
      <c r="D110" s="34">
        <f t="shared" si="7"/>
        <v>560.47</v>
      </c>
      <c r="E110" s="33">
        <f t="shared" si="5"/>
        <v>48.253731658560923</v>
      </c>
      <c r="F110" s="34">
        <f>((F109/(C25*F5)*100)-E109)/100*(C25*F5)</f>
        <v>512.2162683414391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3" t="s">
        <v>24</v>
      </c>
      <c r="R110" s="33" t="s">
        <v>24</v>
      </c>
      <c r="S110" s="3"/>
    </row>
    <row r="111" spans="1:19" ht="20.100000000000001" customHeight="1" x14ac:dyDescent="0.25">
      <c r="A111" s="31">
        <v>87</v>
      </c>
      <c r="B111" s="47">
        <f t="shared" ca="1" si="6"/>
        <v>47375</v>
      </c>
      <c r="C111" s="29">
        <v>14</v>
      </c>
      <c r="D111" s="34">
        <f t="shared" si="7"/>
        <v>560.47</v>
      </c>
      <c r="E111" s="33">
        <f t="shared" si="5"/>
        <v>50.955940631440228</v>
      </c>
      <c r="F111" s="34">
        <f>((F110/(C25*F5)*100)-E110)/100*(C25*F5)</f>
        <v>509.5140593685598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3" t="s">
        <v>24</v>
      </c>
      <c r="R111" s="33" t="s">
        <v>24</v>
      </c>
      <c r="S111" s="3"/>
    </row>
    <row r="112" spans="1:19" ht="20.100000000000001" customHeight="1" x14ac:dyDescent="0.25">
      <c r="A112" s="31">
        <v>88</v>
      </c>
      <c r="B112" s="47">
        <f t="shared" ca="1" si="6"/>
        <v>47389</v>
      </c>
      <c r="C112" s="29">
        <v>14</v>
      </c>
      <c r="D112" s="34">
        <f t="shared" si="7"/>
        <v>560.47</v>
      </c>
      <c r="E112" s="33">
        <f t="shared" si="5"/>
        <v>53.809473306800896</v>
      </c>
      <c r="F112" s="34">
        <f>((F111/(C25*F5)*100)-E111)/100*(C25*F5)</f>
        <v>506.66052669319913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3" t="s">
        <v>24</v>
      </c>
      <c r="R112" s="33" t="s">
        <v>24</v>
      </c>
      <c r="S112" s="3"/>
    </row>
    <row r="113" spans="1:19" ht="20.100000000000001" customHeight="1" x14ac:dyDescent="0.25">
      <c r="A113" s="27">
        <v>89</v>
      </c>
      <c r="B113" s="47">
        <f t="shared" ca="1" si="6"/>
        <v>47403</v>
      </c>
      <c r="C113" s="29">
        <v>14</v>
      </c>
      <c r="D113" s="34">
        <f t="shared" si="7"/>
        <v>560.47</v>
      </c>
      <c r="E113" s="33">
        <f t="shared" si="5"/>
        <v>56.822803811981714</v>
      </c>
      <c r="F113" s="34">
        <f>((F112/(C25*F5)*100)-E112)/100*(C25*F5)</f>
        <v>503.64719618801831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3" t="s">
        <v>24</v>
      </c>
      <c r="R113" s="33" t="s">
        <v>24</v>
      </c>
      <c r="S113" s="3"/>
    </row>
    <row r="114" spans="1:19" ht="20.100000000000001" customHeight="1" x14ac:dyDescent="0.25">
      <c r="A114" s="31">
        <v>90</v>
      </c>
      <c r="B114" s="47">
        <f t="shared" ca="1" si="6"/>
        <v>47417</v>
      </c>
      <c r="C114" s="29">
        <v>14</v>
      </c>
      <c r="D114" s="34">
        <f t="shared" si="7"/>
        <v>560.47</v>
      </c>
      <c r="E114" s="33">
        <f t="shared" si="5"/>
        <v>60.004880825452688</v>
      </c>
      <c r="F114" s="34">
        <f>((F113/(C25*F5)*100)-E113)/100*(C25*F5)</f>
        <v>500.46511917454734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3" t="s">
        <v>24</v>
      </c>
      <c r="R114" s="33" t="s">
        <v>24</v>
      </c>
      <c r="S114" s="3"/>
    </row>
    <row r="115" spans="1:19" ht="20.100000000000001" customHeight="1" x14ac:dyDescent="0.25">
      <c r="A115" s="31">
        <v>91</v>
      </c>
      <c r="B115" s="47">
        <f t="shared" ca="1" si="6"/>
        <v>47431</v>
      </c>
      <c r="C115" s="29">
        <v>14</v>
      </c>
      <c r="D115" s="34">
        <f t="shared" si="7"/>
        <v>560.47</v>
      </c>
      <c r="E115" s="33">
        <f t="shared" si="5"/>
        <v>63.365154151678041</v>
      </c>
      <c r="F115" s="34">
        <f>((F114/(C25*F5)*100)-E114)/100*(C25*F5)</f>
        <v>497.10484584832199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3" t="s">
        <v>24</v>
      </c>
      <c r="R115" s="33" t="s">
        <v>24</v>
      </c>
      <c r="S115" s="3"/>
    </row>
    <row r="116" spans="1:19" ht="20.100000000000001" customHeight="1" x14ac:dyDescent="0.25">
      <c r="A116" s="31">
        <v>92</v>
      </c>
      <c r="B116" s="47">
        <f t="shared" ca="1" si="6"/>
        <v>47445</v>
      </c>
      <c r="C116" s="29">
        <v>14</v>
      </c>
      <c r="D116" s="34">
        <f t="shared" si="7"/>
        <v>560.47</v>
      </c>
      <c r="E116" s="33">
        <f t="shared" si="5"/>
        <v>66.913602784171928</v>
      </c>
      <c r="F116" s="34">
        <f>((F115/(C25*F5)*100)-E115)/100*(C25*F5)</f>
        <v>493.5563972158281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3" t="s">
        <v>24</v>
      </c>
      <c r="R116" s="33" t="s">
        <v>24</v>
      </c>
      <c r="S116" s="3"/>
    </row>
    <row r="117" spans="1:19" ht="20.100000000000001" customHeight="1" x14ac:dyDescent="0.25">
      <c r="A117" s="27">
        <v>93</v>
      </c>
      <c r="B117" s="47">
        <f t="shared" ca="1" si="6"/>
        <v>47459</v>
      </c>
      <c r="C117" s="29">
        <v>14</v>
      </c>
      <c r="D117" s="34">
        <f t="shared" si="7"/>
        <v>560.47</v>
      </c>
      <c r="E117" s="33">
        <f t="shared" si="5"/>
        <v>70.660764540085665</v>
      </c>
      <c r="F117" s="34">
        <f>((F116/(C25*F5)*100)-E116)/100*(C25*F5)</f>
        <v>489.80923545991436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3" t="s">
        <v>24</v>
      </c>
      <c r="R117" s="33" t="s">
        <v>24</v>
      </c>
      <c r="S117" s="3"/>
    </row>
    <row r="118" spans="1:19" ht="20.100000000000001" customHeight="1" x14ac:dyDescent="0.25">
      <c r="A118" s="31">
        <v>94</v>
      </c>
      <c r="B118" s="47">
        <f t="shared" ca="1" si="6"/>
        <v>47473</v>
      </c>
      <c r="C118" s="29">
        <v>14</v>
      </c>
      <c r="D118" s="34">
        <f t="shared" si="7"/>
        <v>560.47</v>
      </c>
      <c r="E118" s="33">
        <f t="shared" si="5"/>
        <v>74.617767354330397</v>
      </c>
      <c r="F118" s="34">
        <f>((F117/(C25*F5)*100)-E117)/100*(C25*F5)</f>
        <v>485.85223264566963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3" t="s">
        <v>24</v>
      </c>
      <c r="R118" s="33" t="s">
        <v>24</v>
      </c>
      <c r="S118" s="3"/>
    </row>
    <row r="119" spans="1:19" ht="20.100000000000001" customHeight="1" x14ac:dyDescent="0.25">
      <c r="A119" s="31">
        <v>95</v>
      </c>
      <c r="B119" s="47">
        <f t="shared" ca="1" si="6"/>
        <v>47487</v>
      </c>
      <c r="C119" s="29">
        <v>14</v>
      </c>
      <c r="D119" s="34">
        <f t="shared" si="7"/>
        <v>560.47</v>
      </c>
      <c r="E119" s="33">
        <f t="shared" si="5"/>
        <v>78.796362326172869</v>
      </c>
      <c r="F119" s="34">
        <f>((F118/(C25*F5)*100)-E118)/100*(C25*F5)</f>
        <v>481.67363767382716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3" t="s">
        <v>24</v>
      </c>
      <c r="R119" s="33" t="s">
        <v>24</v>
      </c>
      <c r="S119" s="3"/>
    </row>
    <row r="120" spans="1:19" ht="20.100000000000001" customHeight="1" x14ac:dyDescent="0.25">
      <c r="A120" s="27">
        <v>96</v>
      </c>
      <c r="B120" s="47">
        <f t="shared" ca="1" si="6"/>
        <v>47501</v>
      </c>
      <c r="C120" s="29">
        <v>14</v>
      </c>
      <c r="D120" s="34">
        <f t="shared" si="7"/>
        <v>560.47</v>
      </c>
      <c r="E120" s="33">
        <f t="shared" si="5"/>
        <v>83.208958616438565</v>
      </c>
      <c r="F120" s="34">
        <f>((F119/(C25*F5)*100)-E119)/100*(C25*F5)</f>
        <v>477.26104138356146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3" t="s">
        <v>24</v>
      </c>
      <c r="R120" s="33" t="s">
        <v>24</v>
      </c>
      <c r="S120" s="3"/>
    </row>
    <row r="121" spans="1:19" ht="20.100000000000001" customHeight="1" x14ac:dyDescent="0.25">
      <c r="A121" s="31">
        <v>97</v>
      </c>
      <c r="B121" s="47">
        <f t="shared" ca="1" si="6"/>
        <v>47515</v>
      </c>
      <c r="C121" s="29">
        <v>14</v>
      </c>
      <c r="D121" s="34">
        <f t="shared" si="7"/>
        <v>560.47</v>
      </c>
      <c r="E121" s="33">
        <f t="shared" si="5"/>
        <v>87.868660298959128</v>
      </c>
      <c r="F121" s="34">
        <f>((F120/(C25*F5)*100)-E120)/100*(C25*F5)</f>
        <v>472.6013397010409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3" t="s">
        <v>24</v>
      </c>
      <c r="R121" s="33" t="s">
        <v>24</v>
      </c>
      <c r="S121" s="3"/>
    </row>
    <row r="122" spans="1:19" ht="20.100000000000001" customHeight="1" x14ac:dyDescent="0.25">
      <c r="A122" s="31">
        <v>98</v>
      </c>
      <c r="B122" s="47">
        <f t="shared" ca="1" si="6"/>
        <v>47529</v>
      </c>
      <c r="C122" s="29">
        <v>14</v>
      </c>
      <c r="D122" s="34">
        <f t="shared" si="7"/>
        <v>560.47</v>
      </c>
      <c r="E122" s="33">
        <f t="shared" si="5"/>
        <v>92.789305275700769</v>
      </c>
      <c r="F122" s="34">
        <f>((F121/(C25*F5)*100)-E121)/100*(C25*F5)</f>
        <v>467.68069472429926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3" t="s">
        <v>24</v>
      </c>
      <c r="R122" s="33" t="s">
        <v>24</v>
      </c>
      <c r="S122" s="3"/>
    </row>
    <row r="123" spans="1:19" ht="20.100000000000001" customHeight="1" x14ac:dyDescent="0.25">
      <c r="A123" s="27">
        <v>99</v>
      </c>
      <c r="B123" s="47">
        <f t="shared" ca="1" si="6"/>
        <v>47543</v>
      </c>
      <c r="C123" s="29">
        <v>14</v>
      </c>
      <c r="D123" s="34">
        <f t="shared" si="7"/>
        <v>560.47</v>
      </c>
      <c r="E123" s="33">
        <f t="shared" si="5"/>
        <v>97.985506371140048</v>
      </c>
      <c r="F123" s="34">
        <f>((F122/(C25*F5)*100)-E122)/100*(C25*F5)</f>
        <v>462.48449362885998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3" t="s">
        <v>24</v>
      </c>
      <c r="R123" s="33" t="s">
        <v>24</v>
      </c>
      <c r="S123" s="3"/>
    </row>
    <row r="124" spans="1:19" ht="20.100000000000001" customHeight="1" x14ac:dyDescent="0.25">
      <c r="A124" s="31">
        <v>100</v>
      </c>
      <c r="B124" s="47">
        <f t="shared" ca="1" si="6"/>
        <v>47557</v>
      </c>
      <c r="C124" s="29">
        <v>14</v>
      </c>
      <c r="D124" s="34">
        <f t="shared" si="7"/>
        <v>560.47</v>
      </c>
      <c r="E124" s="33">
        <f t="shared" si="5"/>
        <v>103.47269472792385</v>
      </c>
      <c r="F124" s="34">
        <f>((F123/(C25*F5)*100)-E123)/100*(C25*F5)</f>
        <v>456.99730527207618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3" t="s">
        <v>24</v>
      </c>
      <c r="R124" s="33" t="s">
        <v>24</v>
      </c>
      <c r="S124" s="3"/>
    </row>
    <row r="125" spans="1:19" ht="20.100000000000001" customHeight="1" x14ac:dyDescent="0.25">
      <c r="A125" s="31">
        <v>101</v>
      </c>
      <c r="B125" s="47">
        <f t="shared" ca="1" si="6"/>
        <v>47571</v>
      </c>
      <c r="C125" s="29">
        <v>14</v>
      </c>
      <c r="D125" s="34">
        <f t="shared" si="7"/>
        <v>560.47</v>
      </c>
      <c r="E125" s="33">
        <f t="shared" si="5"/>
        <v>109.26716563268764</v>
      </c>
      <c r="F125" s="34">
        <f>((F124/(C25*F5)*100)-E124)/100*(C25*F5)</f>
        <v>451.20283436731239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3" t="s">
        <v>24</v>
      </c>
      <c r="R125" s="33" t="s">
        <v>24</v>
      </c>
      <c r="S125" s="3"/>
    </row>
    <row r="126" spans="1:19" ht="20.100000000000001" customHeight="1" x14ac:dyDescent="0.25">
      <c r="A126" s="27">
        <v>102</v>
      </c>
      <c r="B126" s="47">
        <f t="shared" ca="1" si="6"/>
        <v>47585</v>
      </c>
      <c r="C126" s="29">
        <v>14</v>
      </c>
      <c r="D126" s="34">
        <f t="shared" si="7"/>
        <v>560.47</v>
      </c>
      <c r="E126" s="33">
        <f t="shared" si="5"/>
        <v>115.38612690811811</v>
      </c>
      <c r="F126" s="34">
        <f>((F125/(C25*F5)*100)-E125)/100*(C25*F5)</f>
        <v>445.08387309188191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3" t="s">
        <v>24</v>
      </c>
      <c r="R126" s="33" t="s">
        <v>24</v>
      </c>
      <c r="S126" s="3"/>
    </row>
    <row r="127" spans="1:19" ht="20.100000000000001" customHeight="1" x14ac:dyDescent="0.25">
      <c r="A127" s="31">
        <v>103</v>
      </c>
      <c r="B127" s="47">
        <f t="shared" ca="1" si="6"/>
        <v>47599</v>
      </c>
      <c r="C127" s="29">
        <v>14</v>
      </c>
      <c r="D127" s="34">
        <f t="shared" si="7"/>
        <v>560.47</v>
      </c>
      <c r="E127" s="33">
        <f t="shared" si="5"/>
        <v>121.84775001497269</v>
      </c>
      <c r="F127" s="34">
        <f>((F126/(C25*F5)*100)-E126)/100*(C25*F5)</f>
        <v>438.62224998502734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3" t="s">
        <v>24</v>
      </c>
      <c r="R127" s="33" t="s">
        <v>24</v>
      </c>
      <c r="S127" s="3"/>
    </row>
    <row r="128" spans="1:19" ht="20.100000000000001" customHeight="1" x14ac:dyDescent="0.25">
      <c r="A128" s="31">
        <v>104</v>
      </c>
      <c r="B128" s="47">
        <f t="shared" ca="1" si="6"/>
        <v>47613</v>
      </c>
      <c r="C128" s="29">
        <v>14</v>
      </c>
      <c r="D128" s="34">
        <f t="shared" si="7"/>
        <v>560.47</v>
      </c>
      <c r="E128" s="33">
        <f t="shared" si="5"/>
        <v>128.67122401581116</v>
      </c>
      <c r="F128" s="34">
        <f>((F127/(C25*F5)*100)-E127)/100*(C25*F5)</f>
        <v>431.79877598418886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3" t="s">
        <v>24</v>
      </c>
      <c r="R128" s="33" t="s">
        <v>24</v>
      </c>
      <c r="S128" s="3"/>
    </row>
    <row r="129" spans="1:19" ht="20.100000000000001" customHeight="1" x14ac:dyDescent="0.25">
      <c r="A129" s="31">
        <v>105</v>
      </c>
      <c r="B129" s="47">
        <f t="shared" ca="1" si="6"/>
        <v>47627</v>
      </c>
      <c r="C129" s="29">
        <v>14</v>
      </c>
      <c r="D129" s="34">
        <f t="shared" si="7"/>
        <v>560.47</v>
      </c>
      <c r="E129" s="33">
        <f t="shared" si="5"/>
        <v>135.87681256069658</v>
      </c>
      <c r="F129" s="34">
        <f>((F128/(C25*F5)*100)-E128)/100*(C25*F5)</f>
        <v>424.59318743930345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0</v>
      </c>
      <c r="P129" s="34">
        <v>0</v>
      </c>
      <c r="Q129" s="33" t="s">
        <v>24</v>
      </c>
      <c r="R129" s="33" t="s">
        <v>24</v>
      </c>
      <c r="S129" s="3"/>
    </row>
    <row r="130" spans="1:19" ht="20.100000000000001" customHeight="1" x14ac:dyDescent="0.25">
      <c r="A130" s="27">
        <v>106</v>
      </c>
      <c r="B130" s="47">
        <f t="shared" ca="1" si="6"/>
        <v>47641</v>
      </c>
      <c r="C130" s="29">
        <v>14</v>
      </c>
      <c r="D130" s="34">
        <f t="shared" si="7"/>
        <v>560.47</v>
      </c>
      <c r="E130" s="33">
        <f t="shared" si="5"/>
        <v>143.48591406409565</v>
      </c>
      <c r="F130" s="34">
        <f>((F129/(C25*F5)*100)-E129)/100*(C25*F5)</f>
        <v>416.98408593590437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3" t="s">
        <v>24</v>
      </c>
      <c r="R130" s="33" t="s">
        <v>24</v>
      </c>
      <c r="S130" s="3"/>
    </row>
    <row r="131" spans="1:19" ht="20.100000000000001" customHeight="1" x14ac:dyDescent="0.25">
      <c r="A131" s="31">
        <v>107</v>
      </c>
      <c r="B131" s="47">
        <f t="shared" ca="1" si="6"/>
        <v>47655</v>
      </c>
      <c r="C131" s="29">
        <v>14</v>
      </c>
      <c r="D131" s="34">
        <f t="shared" si="7"/>
        <v>560.47</v>
      </c>
      <c r="E131" s="33">
        <f t="shared" si="5"/>
        <v>151.52112525168496</v>
      </c>
      <c r="F131" s="34">
        <f>((F130/(C25*F5)*100)-E130)/100*(C25*F5)</f>
        <v>408.94887474831506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3" t="s">
        <v>24</v>
      </c>
      <c r="R131" s="33" t="s">
        <v>24</v>
      </c>
      <c r="S131" s="3"/>
    </row>
    <row r="132" spans="1:19" ht="20.100000000000001" customHeight="1" x14ac:dyDescent="0.25">
      <c r="A132" s="31">
        <v>108</v>
      </c>
      <c r="B132" s="47">
        <f t="shared" ca="1" si="6"/>
        <v>47669</v>
      </c>
      <c r="C132" s="29">
        <v>14</v>
      </c>
      <c r="D132" s="34">
        <f t="shared" si="7"/>
        <v>560.47</v>
      </c>
      <c r="E132" s="33">
        <f t="shared" si="5"/>
        <v>160.00630826577935</v>
      </c>
      <c r="F132" s="34">
        <f>((F131/(C25*F5)*100)-E131)/100*(C25*F5)</f>
        <v>400.46369173422067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3" t="s">
        <v>24</v>
      </c>
      <c r="R132" s="33" t="s">
        <v>24</v>
      </c>
      <c r="S132" s="3"/>
    </row>
    <row r="133" spans="1:19" ht="20.100000000000001" customHeight="1" x14ac:dyDescent="0.25">
      <c r="A133" s="27">
        <v>109</v>
      </c>
      <c r="B133" s="47">
        <f t="shared" ca="1" si="6"/>
        <v>47683</v>
      </c>
      <c r="C133" s="29">
        <v>14</v>
      </c>
      <c r="D133" s="34">
        <f t="shared" si="7"/>
        <v>560.47</v>
      </c>
      <c r="E133" s="33">
        <f t="shared" si="5"/>
        <v>168.966661528663</v>
      </c>
      <c r="F133" s="34">
        <f>((F132/(C25*F5)*100)-E132)/100*(C25*F5)</f>
        <v>391.50333847133703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3" t="s">
        <v>24</v>
      </c>
      <c r="R133" s="33" t="s">
        <v>24</v>
      </c>
      <c r="S133" s="3"/>
    </row>
    <row r="134" spans="1:19" ht="20.100000000000001" customHeight="1" x14ac:dyDescent="0.25">
      <c r="A134" s="31">
        <v>110</v>
      </c>
      <c r="B134" s="47">
        <f t="shared" ca="1" si="6"/>
        <v>47697</v>
      </c>
      <c r="C134" s="29">
        <v>14</v>
      </c>
      <c r="D134" s="34">
        <f t="shared" si="7"/>
        <v>560.47</v>
      </c>
      <c r="E134" s="33">
        <f t="shared" si="5"/>
        <v>178.42879457426812</v>
      </c>
      <c r="F134" s="34">
        <f>((F133/(C25*F5)*100)-E133)/100*(C25*F5)</f>
        <v>382.0412054257319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3" t="s">
        <v>24</v>
      </c>
      <c r="R134" s="33" t="s">
        <v>24</v>
      </c>
      <c r="S134" s="3"/>
    </row>
    <row r="135" spans="1:19" ht="20.100000000000001" customHeight="1" x14ac:dyDescent="0.25">
      <c r="A135" s="31">
        <v>111</v>
      </c>
      <c r="B135" s="47">
        <f t="shared" ca="1" si="6"/>
        <v>47711</v>
      </c>
      <c r="C135" s="29">
        <v>14</v>
      </c>
      <c r="D135" s="34">
        <f t="shared" si="7"/>
        <v>560.47</v>
      </c>
      <c r="E135" s="33">
        <f t="shared" si="5"/>
        <v>188.42080707042709</v>
      </c>
      <c r="F135" s="34">
        <f>((F134/(C25*F5)*100)-E134)/100*(C25*F5)</f>
        <v>372.04919292957294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3" t="s">
        <v>24</v>
      </c>
      <c r="R135" s="33" t="s">
        <v>24</v>
      </c>
      <c r="S135" s="3"/>
    </row>
    <row r="136" spans="1:19" ht="20.100000000000001" customHeight="1" x14ac:dyDescent="0.25">
      <c r="A136" s="27">
        <v>112</v>
      </c>
      <c r="B136" s="47">
        <f t="shared" ca="1" si="6"/>
        <v>47725</v>
      </c>
      <c r="C136" s="29">
        <v>14</v>
      </c>
      <c r="D136" s="34">
        <f t="shared" si="7"/>
        <v>560.47</v>
      </c>
      <c r="E136" s="33">
        <f t="shared" si="5"/>
        <v>198.97237226637105</v>
      </c>
      <c r="F136" s="34">
        <f>((F135/(C25*F5)*100)-E135)/100*(C25*F5)</f>
        <v>361.49762773362897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33" t="s">
        <v>24</v>
      </c>
      <c r="R136" s="33" t="s">
        <v>24</v>
      </c>
      <c r="S136" s="3"/>
    </row>
    <row r="137" spans="1:19" ht="20.100000000000001" customHeight="1" x14ac:dyDescent="0.25">
      <c r="A137" s="31">
        <v>113</v>
      </c>
      <c r="B137" s="47">
        <f t="shared" ca="1" si="6"/>
        <v>47739</v>
      </c>
      <c r="C137" s="29">
        <v>14</v>
      </c>
      <c r="D137" s="34">
        <f t="shared" si="7"/>
        <v>560.47</v>
      </c>
      <c r="E137" s="33">
        <f t="shared" si="5"/>
        <v>210.11482511328779</v>
      </c>
      <c r="F137" s="34">
        <f>((F136/(C25*F5)*100)-E136)/100*(C25*F5)</f>
        <v>350.35517488671223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3" t="s">
        <v>24</v>
      </c>
      <c r="R137" s="33" t="s">
        <v>24</v>
      </c>
      <c r="S137" s="3"/>
    </row>
    <row r="138" spans="1:19" ht="20.100000000000001" customHeight="1" x14ac:dyDescent="0.25">
      <c r="A138" s="31">
        <v>114</v>
      </c>
      <c r="B138" s="47">
        <f t="shared" ca="1" si="6"/>
        <v>47753</v>
      </c>
      <c r="C138" s="29">
        <v>14</v>
      </c>
      <c r="D138" s="34">
        <f t="shared" si="7"/>
        <v>560.47</v>
      </c>
      <c r="E138" s="33">
        <f t="shared" si="5"/>
        <v>221.88125531963192</v>
      </c>
      <c r="F138" s="34">
        <f>((F137/(C25*F5)*100)-E137)/100*(C25*F5)</f>
        <v>338.58874468036811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3" t="s">
        <v>24</v>
      </c>
      <c r="R138" s="33" t="s">
        <v>24</v>
      </c>
      <c r="S138" s="3"/>
    </row>
    <row r="139" spans="1:19" ht="20.100000000000001" customHeight="1" x14ac:dyDescent="0.25">
      <c r="A139" s="27">
        <v>115</v>
      </c>
      <c r="B139" s="47">
        <f t="shared" ca="1" si="6"/>
        <v>47767</v>
      </c>
      <c r="C139" s="29">
        <v>14</v>
      </c>
      <c r="D139" s="34">
        <f t="shared" si="7"/>
        <v>560.47</v>
      </c>
      <c r="E139" s="33">
        <f t="shared" si="5"/>
        <v>234.30660561753132</v>
      </c>
      <c r="F139" s="34">
        <f>((F138/(C25*F5)*100)-E138)/100*(C25*F5)</f>
        <v>326.16339438246871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  <c r="Q139" s="33" t="s">
        <v>24</v>
      </c>
      <c r="R139" s="33" t="s">
        <v>24</v>
      </c>
      <c r="S139" s="3"/>
    </row>
    <row r="140" spans="1:19" ht="20.100000000000001" customHeight="1" x14ac:dyDescent="0.25">
      <c r="A140" s="31">
        <v>116</v>
      </c>
      <c r="B140" s="47">
        <f t="shared" ca="1" si="6"/>
        <v>47781</v>
      </c>
      <c r="C140" s="29">
        <v>14</v>
      </c>
      <c r="D140" s="34">
        <f t="shared" si="7"/>
        <v>560.47</v>
      </c>
      <c r="E140" s="33">
        <f t="shared" si="5"/>
        <v>247.42777553211306</v>
      </c>
      <c r="F140" s="34">
        <f>((F139/(C25*F5)*100)-E139)/100*(C25*F5)</f>
        <v>313.04222446788697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3" t="s">
        <v>24</v>
      </c>
      <c r="R140" s="33" t="s">
        <v>24</v>
      </c>
      <c r="S140" s="3"/>
    </row>
    <row r="141" spans="1:19" ht="20.100000000000001" customHeight="1" x14ac:dyDescent="0.25">
      <c r="A141" s="31">
        <v>117</v>
      </c>
      <c r="B141" s="47">
        <f t="shared" ca="1" si="6"/>
        <v>47795</v>
      </c>
      <c r="C141" s="29">
        <v>14</v>
      </c>
      <c r="D141" s="34">
        <f t="shared" si="7"/>
        <v>560.47</v>
      </c>
      <c r="E141" s="33">
        <f t="shared" si="5"/>
        <v>261.28373096191143</v>
      </c>
      <c r="F141" s="34">
        <f>((F140/(C25*F5)*100)-E140)/100*(C25*F5)</f>
        <v>299.1862690380886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3" t="s">
        <v>24</v>
      </c>
      <c r="R141" s="33" t="s">
        <v>24</v>
      </c>
      <c r="S141" s="3"/>
    </row>
    <row r="142" spans="1:19" ht="20.100000000000001" customHeight="1" x14ac:dyDescent="0.25">
      <c r="A142" s="31">
        <v>118</v>
      </c>
      <c r="B142" s="47">
        <f t="shared" ca="1" si="6"/>
        <v>47809</v>
      </c>
      <c r="C142" s="29">
        <v>14</v>
      </c>
      <c r="D142" s="34">
        <f t="shared" si="7"/>
        <v>560.47</v>
      </c>
      <c r="E142" s="33">
        <f t="shared" si="5"/>
        <v>275.91561989577849</v>
      </c>
      <c r="F142" s="34">
        <f>((F141/(C25*F5)*100)-E141)/100*(C25*F5)</f>
        <v>284.55438010422154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3" t="s">
        <v>24</v>
      </c>
      <c r="R142" s="33" t="s">
        <v>24</v>
      </c>
      <c r="S142" s="3"/>
    </row>
    <row r="143" spans="1:19" ht="20.100000000000001" customHeight="1" x14ac:dyDescent="0.25">
      <c r="A143" s="27">
        <v>119</v>
      </c>
      <c r="B143" s="47">
        <f t="shared" ca="1" si="6"/>
        <v>47823</v>
      </c>
      <c r="C143" s="29">
        <v>14</v>
      </c>
      <c r="D143" s="34">
        <f t="shared" si="7"/>
        <v>560.47</v>
      </c>
      <c r="E143" s="33">
        <f t="shared" si="5"/>
        <v>291.36689460994211</v>
      </c>
      <c r="F143" s="34">
        <f>((F142/(C25*F5)*100)-E142)/100*(C25*F5)</f>
        <v>269.10310539005792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3" t="s">
        <v>24</v>
      </c>
      <c r="R143" s="33" t="s">
        <v>24</v>
      </c>
      <c r="S143" s="3"/>
    </row>
    <row r="144" spans="1:19" ht="20.100000000000001" customHeight="1" x14ac:dyDescent="0.25">
      <c r="A144" s="31">
        <v>120</v>
      </c>
      <c r="B144" s="47">
        <f t="shared" ca="1" si="6"/>
        <v>47837</v>
      </c>
      <c r="C144" s="29">
        <v>14</v>
      </c>
      <c r="D144" s="34">
        <f t="shared" si="7"/>
        <v>560.47</v>
      </c>
      <c r="E144" s="33">
        <f t="shared" si="5"/>
        <v>307.68344070809883</v>
      </c>
      <c r="F144" s="34">
        <f>((F143/(C25*F5)*100)-E143)/100*(C25*F5)</f>
        <v>252.78655929190117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3" t="s">
        <v>24</v>
      </c>
      <c r="R144" s="33" t="s">
        <v>24</v>
      </c>
      <c r="S144" s="3"/>
    </row>
    <row r="145" spans="1:19" ht="20.100000000000001" customHeight="1" x14ac:dyDescent="0.25">
      <c r="A145" s="31">
        <v>121</v>
      </c>
      <c r="B145" s="47">
        <f t="shared" ca="1" si="6"/>
        <v>47851</v>
      </c>
      <c r="C145" s="29">
        <v>14</v>
      </c>
      <c r="D145" s="34">
        <f t="shared" si="7"/>
        <v>560.47</v>
      </c>
      <c r="E145" s="33">
        <f t="shared" si="5"/>
        <v>324.91371338775241</v>
      </c>
      <c r="F145" s="34">
        <f>((F144/(C25*F5)*100)-E144)/100*(C25*F5)</f>
        <v>235.55628661224765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3" t="s">
        <v>24</v>
      </c>
      <c r="R145" s="33" t="s">
        <v>24</v>
      </c>
      <c r="S145" s="3"/>
    </row>
    <row r="146" spans="1:19" ht="20.100000000000001" customHeight="1" x14ac:dyDescent="0.25">
      <c r="A146" s="27">
        <v>122</v>
      </c>
      <c r="B146" s="47">
        <f t="shared" ca="1" si="6"/>
        <v>47865</v>
      </c>
      <c r="C146" s="29">
        <v>14</v>
      </c>
      <c r="D146" s="34">
        <f t="shared" si="7"/>
        <v>560.47</v>
      </c>
      <c r="E146" s="33">
        <f t="shared" si="5"/>
        <v>343.10888133746653</v>
      </c>
      <c r="F146" s="34">
        <f>((F145/(C25*F5)*100)-E145)/100*(C25*F5)</f>
        <v>217.3611186625335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3" t="s">
        <v>24</v>
      </c>
      <c r="R146" s="33" t="s">
        <v>24</v>
      </c>
      <c r="S146" s="3"/>
    </row>
    <row r="147" spans="1:19" ht="20.100000000000001" customHeight="1" x14ac:dyDescent="0.25">
      <c r="A147" s="31">
        <v>123</v>
      </c>
      <c r="B147" s="47">
        <f t="shared" ca="1" si="6"/>
        <v>47879</v>
      </c>
      <c r="C147" s="29">
        <v>14</v>
      </c>
      <c r="D147" s="34">
        <f t="shared" si="7"/>
        <v>560.47</v>
      </c>
      <c r="E147" s="33">
        <f t="shared" si="5"/>
        <v>362.3229786923647</v>
      </c>
      <c r="F147" s="34">
        <f>((F146/(C25*F5)*100)-E146)/100*(C25*F5)</f>
        <v>198.14702130763533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3" t="s">
        <v>24</v>
      </c>
      <c r="R147" s="33" t="s">
        <v>24</v>
      </c>
      <c r="S147" s="3"/>
    </row>
    <row r="148" spans="1:19" ht="20.100000000000001" customHeight="1" x14ac:dyDescent="0.25">
      <c r="A148" s="31">
        <v>124</v>
      </c>
      <c r="B148" s="47">
        <f t="shared" ca="1" si="6"/>
        <v>47893</v>
      </c>
      <c r="C148" s="29">
        <v>14</v>
      </c>
      <c r="D148" s="34">
        <f t="shared" si="7"/>
        <v>560.47</v>
      </c>
      <c r="E148" s="33">
        <f t="shared" si="5"/>
        <v>382.61306549913712</v>
      </c>
      <c r="F148" s="34">
        <f>((F147/(C25*F5)*100)-E147)/100*(C25*F5)</f>
        <v>177.85693450086291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3" t="s">
        <v>24</v>
      </c>
      <c r="R148" s="33" t="s">
        <v>24</v>
      </c>
      <c r="S148" s="3"/>
    </row>
    <row r="149" spans="1:19" ht="20.100000000000001" customHeight="1" x14ac:dyDescent="0.25">
      <c r="A149" s="27">
        <v>125</v>
      </c>
      <c r="B149" s="47">
        <f t="shared" ca="1" si="6"/>
        <v>47907</v>
      </c>
      <c r="C149" s="29">
        <v>14</v>
      </c>
      <c r="D149" s="34">
        <f t="shared" si="7"/>
        <v>560.47</v>
      </c>
      <c r="E149" s="33">
        <f t="shared" si="5"/>
        <v>404.03939716708879</v>
      </c>
      <c r="F149" s="34">
        <f>((F148/(C25*F5)*100)-E148)/100*(C25*F5)</f>
        <v>156.43060283291123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33" t="s">
        <v>24</v>
      </c>
      <c r="R149" s="33" t="s">
        <v>24</v>
      </c>
      <c r="S149" s="3"/>
    </row>
    <row r="150" spans="1:19" ht="20.100000000000001" customHeight="1" x14ac:dyDescent="0.25">
      <c r="A150" s="31">
        <v>126</v>
      </c>
      <c r="B150" s="47">
        <f t="shared" ca="1" si="6"/>
        <v>47921</v>
      </c>
      <c r="C150" s="29">
        <v>14</v>
      </c>
      <c r="D150" s="34">
        <f t="shared" si="7"/>
        <v>560.47</v>
      </c>
      <c r="E150" s="33">
        <f t="shared" si="5"/>
        <v>426.6656034084458</v>
      </c>
      <c r="F150" s="34">
        <f>((F149/(C25*F5)*100)-E149)/100*(C25*F5)</f>
        <v>133.80439659155425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3" t="s">
        <v>24</v>
      </c>
      <c r="R150" s="33" t="s">
        <v>24</v>
      </c>
      <c r="S150" s="3"/>
    </row>
    <row r="151" spans="1:19" ht="20.100000000000001" customHeight="1" x14ac:dyDescent="0.25">
      <c r="A151" s="31">
        <v>127</v>
      </c>
      <c r="B151" s="47">
        <f t="shared" ca="1" si="6"/>
        <v>47935</v>
      </c>
      <c r="C151" s="29">
        <v>14</v>
      </c>
      <c r="D151" s="34">
        <f t="shared" si="7"/>
        <v>560.47</v>
      </c>
      <c r="E151" s="33">
        <f t="shared" si="5"/>
        <v>450.55887719931877</v>
      </c>
      <c r="F151" s="34">
        <f>((F150/(C25*F5)*100)-E150)/100*(C25*F5)</f>
        <v>109.91112280068128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3" t="s">
        <v>24</v>
      </c>
      <c r="R151" s="33" t="s">
        <v>24</v>
      </c>
      <c r="S151" s="3"/>
    </row>
    <row r="152" spans="1:19" ht="20.100000000000001" customHeight="1" x14ac:dyDescent="0.25">
      <c r="A152" s="27">
        <v>128</v>
      </c>
      <c r="B152" s="47">
        <f t="shared" ca="1" si="6"/>
        <v>47949</v>
      </c>
      <c r="C152" s="29">
        <v>14</v>
      </c>
      <c r="D152" s="34">
        <f t="shared" si="7"/>
        <v>560.47</v>
      </c>
      <c r="E152" s="33">
        <f t="shared" si="5"/>
        <v>475.7901743224806</v>
      </c>
      <c r="F152" s="34">
        <f>((F151/(C25*F5)*100)-E151)/100*(C25*F5)</f>
        <v>84.679825677519432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3" t="s">
        <v>24</v>
      </c>
      <c r="R152" s="33" t="s">
        <v>24</v>
      </c>
      <c r="S152" s="3"/>
    </row>
    <row r="153" spans="1:19" ht="20.100000000000001" customHeight="1" x14ac:dyDescent="0.25">
      <c r="A153" s="31">
        <v>129</v>
      </c>
      <c r="B153" s="47">
        <f t="shared" ca="1" si="6"/>
        <v>47963</v>
      </c>
      <c r="C153" s="29">
        <v>14</v>
      </c>
      <c r="D153" s="34">
        <f t="shared" si="7"/>
        <v>560.47</v>
      </c>
      <c r="E153" s="33">
        <f t="shared" si="5"/>
        <v>502.4344240845395</v>
      </c>
      <c r="F153" s="34">
        <f>((F152/(C25*F5)*100)-E152)/100*(C25*F5)</f>
        <v>58.03557591546052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3" t="s">
        <v>24</v>
      </c>
      <c r="R153" s="33" t="s">
        <v>24</v>
      </c>
      <c r="S153" s="3"/>
    </row>
    <row r="154" spans="1:19" ht="20.100000000000001" customHeight="1" x14ac:dyDescent="0.25">
      <c r="A154" s="31">
        <v>130</v>
      </c>
      <c r="B154" s="47">
        <f t="shared" ca="1" si="6"/>
        <v>47977</v>
      </c>
      <c r="C154" s="29">
        <v>14</v>
      </c>
      <c r="D154" s="33">
        <f>E154+F154</f>
        <v>563.81439400112458</v>
      </c>
      <c r="E154" s="33">
        <f>(F153*100/(C25*F5))-E153</f>
        <v>533.91514583439823</v>
      </c>
      <c r="F154" s="33">
        <f>E154/100*(C25*F5)</f>
        <v>29.899248166726306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3" t="s">
        <v>24</v>
      </c>
      <c r="R154" s="33" t="s">
        <v>24</v>
      </c>
      <c r="S154" s="3"/>
    </row>
    <row r="155" spans="1:19" ht="37.5" customHeight="1" x14ac:dyDescent="0.25">
      <c r="A155" s="25" t="s">
        <v>25</v>
      </c>
      <c r="B155" s="35" t="s">
        <v>24</v>
      </c>
      <c r="C155" s="48">
        <f>SUM(C25:C154)</f>
        <v>1820</v>
      </c>
      <c r="D155" s="37">
        <f>SUM(D25:D154)</f>
        <v>72864.444394001228</v>
      </c>
      <c r="E155" s="37">
        <f>SUM(E25:E154)</f>
        <v>9999.9999999999927</v>
      </c>
      <c r="F155" s="37">
        <f>SUM(F25:F154)</f>
        <v>62864.444394001155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4">
        <f ca="1">XIRR(D24:D154,B24:B154)*100</f>
        <v>313.95406484603882</v>
      </c>
      <c r="R155" s="37">
        <f>D155</f>
        <v>72864.444394001228</v>
      </c>
      <c r="S155" s="3"/>
    </row>
    <row r="156" spans="1:19" ht="8.4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3"/>
    </row>
    <row r="157" spans="1:19" ht="8.4" customHeight="1" x14ac:dyDescent="0.25">
      <c r="A157" s="21"/>
      <c r="B157" s="3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3"/>
    </row>
    <row r="158" spans="1:19" ht="21.75" customHeight="1" x14ac:dyDescent="0.25">
      <c r="A158" s="70" t="s">
        <v>26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3"/>
    </row>
    <row r="159" spans="1:19" ht="72" customHeight="1" x14ac:dyDescent="0.25">
      <c r="A159" s="70" t="s">
        <v>39</v>
      </c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3"/>
    </row>
    <row r="160" spans="1:19" ht="30.75" customHeight="1" x14ac:dyDescent="0.25">
      <c r="A160" s="70" t="s">
        <v>27</v>
      </c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3"/>
    </row>
    <row r="161" spans="1:44" ht="27.75" customHeight="1" x14ac:dyDescent="0.25">
      <c r="A161" s="70" t="s">
        <v>40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3"/>
    </row>
    <row r="162" spans="1:44" ht="8.4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3"/>
    </row>
    <row r="163" spans="1:44" ht="8.4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3"/>
    </row>
    <row r="164" spans="1:44" ht="8.4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3"/>
    </row>
    <row r="165" spans="1:44" ht="8.4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3"/>
    </row>
    <row r="166" spans="1:44" ht="8.4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3"/>
    </row>
    <row r="167" spans="1:44" ht="8.4" customHeight="1" x14ac:dyDescent="0.2"/>
    <row r="168" spans="1:44" ht="8.4" customHeight="1" x14ac:dyDescent="0.2"/>
    <row r="169" spans="1:44" ht="8.4" customHeight="1" x14ac:dyDescent="0.2"/>
    <row r="170" spans="1:44" ht="8.4" customHeight="1" x14ac:dyDescent="0.2"/>
    <row r="171" spans="1:44" ht="8.4" customHeight="1" x14ac:dyDescent="0.2"/>
    <row r="172" spans="1:44" ht="8.4" customHeight="1" x14ac:dyDescent="0.2"/>
    <row r="173" spans="1:44" s="1" customFormat="1" ht="8.4" customHeight="1" x14ac:dyDescent="0.2"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50"/>
    </row>
    <row r="174" spans="1:44" s="1" customFormat="1" ht="8.4" customHeight="1" x14ac:dyDescent="0.2"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50"/>
    </row>
    <row r="175" spans="1:44" s="1" customFormat="1" ht="8.4" customHeight="1" x14ac:dyDescent="0.2"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50"/>
    </row>
    <row r="176" spans="1:44" s="1" customFormat="1" ht="8.4" customHeight="1" x14ac:dyDescent="0.2"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50"/>
    </row>
    <row r="177" spans="19:44" s="1" customFormat="1" ht="8.4" customHeight="1" x14ac:dyDescent="0.2"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50"/>
    </row>
    <row r="178" spans="19:44" s="1" customFormat="1" ht="8.4" customHeight="1" x14ac:dyDescent="0.2"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50"/>
    </row>
    <row r="179" spans="19:44" s="1" customFormat="1" ht="8.4" customHeight="1" x14ac:dyDescent="0.2"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50"/>
    </row>
    <row r="180" spans="19:44" s="1" customFormat="1" ht="8.4" customHeight="1" x14ac:dyDescent="0.2"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50"/>
    </row>
    <row r="181" spans="19:44" s="1" customFormat="1" ht="8.4" customHeight="1" x14ac:dyDescent="0.2"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50"/>
    </row>
    <row r="182" spans="19:44" s="1" customFormat="1" ht="8.4" customHeight="1" x14ac:dyDescent="0.2"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50"/>
    </row>
    <row r="183" spans="19:44" s="1" customFormat="1" ht="8.4" customHeight="1" x14ac:dyDescent="0.2"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50"/>
    </row>
    <row r="184" spans="19:44" s="1" customFormat="1" ht="8.4" customHeight="1" x14ac:dyDescent="0.2"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50"/>
    </row>
    <row r="185" spans="19:44" s="1" customFormat="1" ht="8.4" customHeight="1" x14ac:dyDescent="0.2"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50"/>
    </row>
    <row r="186" spans="19:44" s="1" customFormat="1" ht="8.4" customHeight="1" x14ac:dyDescent="0.2"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50"/>
    </row>
    <row r="187" spans="19:44" s="1" customFormat="1" ht="8.4" customHeight="1" x14ac:dyDescent="0.2"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50"/>
    </row>
    <row r="188" spans="19:44" s="1" customFormat="1" ht="8.4" customHeight="1" x14ac:dyDescent="0.2"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50"/>
    </row>
    <row r="189" spans="19:44" s="1" customFormat="1" ht="8.4" customHeight="1" x14ac:dyDescent="0.2"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50"/>
    </row>
    <row r="190" spans="19:44" s="1" customFormat="1" ht="8.4" customHeight="1" x14ac:dyDescent="0.2"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50"/>
    </row>
    <row r="191" spans="19:44" s="1" customFormat="1" ht="8.4" customHeight="1" x14ac:dyDescent="0.2"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50"/>
    </row>
    <row r="192" spans="19:44" s="1" customFormat="1" ht="8.4" customHeight="1" x14ac:dyDescent="0.2"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50"/>
    </row>
    <row r="193" spans="19:44" s="1" customFormat="1" ht="8.4" customHeight="1" x14ac:dyDescent="0.2"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50"/>
    </row>
    <row r="194" spans="19:44" s="1" customFormat="1" ht="8.4" customHeight="1" x14ac:dyDescent="0.2"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50"/>
    </row>
    <row r="195" spans="19:44" s="1" customFormat="1" ht="8.4" customHeight="1" x14ac:dyDescent="0.2"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50"/>
    </row>
    <row r="196" spans="19:44" s="1" customFormat="1" ht="8.4" customHeight="1" x14ac:dyDescent="0.2"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50"/>
    </row>
    <row r="197" spans="19:44" s="1" customFormat="1" ht="8.4" customHeight="1" x14ac:dyDescent="0.2"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50"/>
    </row>
    <row r="198" spans="19:44" s="1" customFormat="1" ht="8.4" customHeight="1" x14ac:dyDescent="0.2"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50"/>
    </row>
    <row r="199" spans="19:44" s="1" customFormat="1" ht="8.4" customHeight="1" x14ac:dyDescent="0.2"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50"/>
    </row>
    <row r="200" spans="19:44" s="1" customFormat="1" ht="8.4" customHeight="1" x14ac:dyDescent="0.2"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50"/>
    </row>
    <row r="201" spans="19:44" s="1" customFormat="1" ht="8.4" customHeight="1" x14ac:dyDescent="0.2"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50"/>
    </row>
    <row r="202" spans="19:44" s="1" customFormat="1" ht="8.4" customHeight="1" x14ac:dyDescent="0.2"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50"/>
    </row>
    <row r="203" spans="19:44" s="1" customFormat="1" ht="8.4" customHeight="1" x14ac:dyDescent="0.2"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50"/>
    </row>
    <row r="204" spans="19:44" s="1" customFormat="1" ht="8.4" customHeight="1" x14ac:dyDescent="0.2"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50"/>
    </row>
    <row r="205" spans="19:44" s="1" customFormat="1" ht="8.4" customHeight="1" x14ac:dyDescent="0.2"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50"/>
    </row>
    <row r="206" spans="19:44" s="1" customFormat="1" ht="8.4" customHeight="1" x14ac:dyDescent="0.2"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50"/>
    </row>
    <row r="207" spans="19:44" s="1" customFormat="1" ht="8.4" customHeight="1" x14ac:dyDescent="0.2"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50"/>
    </row>
    <row r="208" spans="19:44" s="1" customFormat="1" ht="8.4" customHeight="1" x14ac:dyDescent="0.2"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50"/>
    </row>
    <row r="209" spans="19:44" s="1" customFormat="1" ht="8.4" customHeight="1" x14ac:dyDescent="0.2"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50"/>
    </row>
    <row r="247" spans="1:18" ht="11.4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5"/>
      <c r="K247" s="9"/>
      <c r="L247" s="9"/>
      <c r="M247" s="9"/>
      <c r="N247" s="9"/>
      <c r="O247" s="9"/>
      <c r="P247" s="9"/>
      <c r="Q247" s="9"/>
      <c r="R247" s="9"/>
    </row>
    <row r="248" spans="1:18" ht="11.4" customHeight="1" x14ac:dyDescent="0.25">
      <c r="A248" s="10"/>
      <c r="B248" s="11"/>
      <c r="C248" s="11"/>
      <c r="D248" s="11"/>
      <c r="E248" s="11"/>
      <c r="F248" s="11"/>
      <c r="G248" s="11"/>
      <c r="H248" s="11"/>
      <c r="I248" s="11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:18" ht="11.4" customHeight="1" x14ac:dyDescent="0.25">
      <c r="A249" s="10"/>
      <c r="B249" s="11"/>
      <c r="C249" s="11"/>
      <c r="D249" s="11"/>
      <c r="E249" s="11"/>
      <c r="F249" s="11"/>
      <c r="G249" s="11"/>
      <c r="H249" s="11"/>
      <c r="I249" s="11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:18" ht="11.4" customHeight="1" x14ac:dyDescent="0.25">
      <c r="A250" s="13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18" ht="11.4" customHeight="1" x14ac:dyDescent="0.25">
      <c r="A251" s="13"/>
      <c r="B251" s="12"/>
      <c r="C251" s="12"/>
      <c r="D251" s="12"/>
      <c r="E251" s="12"/>
      <c r="F251" s="12"/>
      <c r="G251" s="12"/>
      <c r="H251" s="12"/>
      <c r="I251" s="12"/>
      <c r="J251" s="14"/>
      <c r="K251" s="14"/>
      <c r="L251" s="14"/>
      <c r="M251" s="14"/>
      <c r="N251" s="14"/>
      <c r="O251" s="14"/>
      <c r="P251" s="14"/>
      <c r="Q251" s="14"/>
      <c r="R251" s="14"/>
    </row>
    <row r="252" spans="1:18" ht="11.4" customHeight="1" x14ac:dyDescent="0.25">
      <c r="A252" s="10"/>
      <c r="B252" s="11"/>
      <c r="C252" s="11"/>
      <c r="D252" s="11"/>
      <c r="E252" s="11"/>
      <c r="F252" s="11"/>
      <c r="G252" s="11"/>
      <c r="H252" s="11"/>
      <c r="I252" s="11"/>
      <c r="J252" s="14"/>
      <c r="K252" s="14"/>
      <c r="L252" s="14"/>
      <c r="M252" s="14"/>
      <c r="N252" s="14"/>
      <c r="O252" s="14"/>
      <c r="P252" s="14"/>
      <c r="Q252" s="14"/>
      <c r="R252" s="14"/>
    </row>
    <row r="253" spans="1:18" ht="11.4" customHeight="1" x14ac:dyDescent="0.25">
      <c r="A253" s="10"/>
      <c r="B253" s="11"/>
      <c r="C253" s="11"/>
      <c r="D253" s="11"/>
      <c r="E253" s="11"/>
      <c r="F253" s="11"/>
      <c r="G253" s="11"/>
      <c r="H253" s="11"/>
      <c r="I253" s="11"/>
      <c r="J253" s="14"/>
      <c r="K253" s="14"/>
      <c r="L253" s="14"/>
      <c r="M253" s="14"/>
      <c r="N253" s="14"/>
      <c r="O253" s="14"/>
      <c r="P253" s="14"/>
      <c r="Q253" s="14"/>
      <c r="R253" s="14"/>
    </row>
    <row r="254" spans="1:18" ht="11.4" customHeight="1" x14ac:dyDescent="0.25">
      <c r="A254" s="10"/>
      <c r="B254" s="11"/>
      <c r="C254" s="11"/>
      <c r="D254" s="11"/>
      <c r="E254" s="11"/>
      <c r="F254" s="11"/>
      <c r="G254" s="11"/>
      <c r="H254" s="11"/>
      <c r="I254" s="11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ht="11.4" customHeight="1" x14ac:dyDescent="0.2">
      <c r="A255" s="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1.4" customHeight="1" x14ac:dyDescent="0.25">
      <c r="A256" s="14"/>
      <c r="B256" s="14"/>
      <c r="C256" s="14"/>
      <c r="D256" s="11"/>
      <c r="E256" s="11"/>
      <c r="F256" s="16"/>
      <c r="G256" s="16"/>
      <c r="H256" s="16"/>
      <c r="I256" s="16"/>
      <c r="J256" s="17"/>
      <c r="K256" s="17"/>
      <c r="L256" s="11"/>
      <c r="M256" s="18"/>
      <c r="N256" s="18"/>
      <c r="O256" s="18"/>
      <c r="P256" s="18"/>
      <c r="Q256" s="18"/>
      <c r="R256" s="18"/>
    </row>
    <row r="257" spans="1:18" ht="11.4" customHeight="1" x14ac:dyDescent="0.25">
      <c r="A257" s="10"/>
      <c r="B257" s="15"/>
      <c r="C257" s="15"/>
      <c r="D257" s="15"/>
      <c r="E257" s="15"/>
      <c r="F257" s="15"/>
      <c r="G257" s="15"/>
      <c r="H257" s="15"/>
      <c r="I257" s="11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1.4" customHeight="1" x14ac:dyDescent="0.2"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</row>
    <row r="259" spans="1:18" ht="11.4" customHeight="1" x14ac:dyDescent="0.2"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</row>
    <row r="260" spans="1:18" ht="11.4" customHeight="1" x14ac:dyDescent="0.2"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</row>
  </sheetData>
  <sheetProtection password="ACD2" sheet="1" selectLockedCells="1"/>
  <mergeCells count="49">
    <mergeCell ref="A1:E1"/>
    <mergeCell ref="F1:G1"/>
    <mergeCell ref="A2:E2"/>
    <mergeCell ref="F2:G2"/>
    <mergeCell ref="A3:E4"/>
    <mergeCell ref="F3:G3"/>
    <mergeCell ref="F4:G4"/>
    <mergeCell ref="A5:E5"/>
    <mergeCell ref="F5:G5"/>
    <mergeCell ref="A6:E6"/>
    <mergeCell ref="F6:G6"/>
    <mergeCell ref="A7:E7"/>
    <mergeCell ref="F7:G7"/>
    <mergeCell ref="A12:E12"/>
    <mergeCell ref="F12:G12"/>
    <mergeCell ref="A13:E13"/>
    <mergeCell ref="F13:G13"/>
    <mergeCell ref="A14:E14"/>
    <mergeCell ref="F14:G14"/>
    <mergeCell ref="A15:E15"/>
    <mergeCell ref="F15:G15"/>
    <mergeCell ref="A17:R18"/>
    <mergeCell ref="A19:A22"/>
    <mergeCell ref="B19:B22"/>
    <mergeCell ref="C19:C22"/>
    <mergeCell ref="D19:D22"/>
    <mergeCell ref="E19:P19"/>
    <mergeCell ref="Q19:Q22"/>
    <mergeCell ref="R19:R22"/>
    <mergeCell ref="A16:E16"/>
    <mergeCell ref="F16:G16"/>
    <mergeCell ref="A158:R158"/>
    <mergeCell ref="A159:R159"/>
    <mergeCell ref="A160:R160"/>
    <mergeCell ref="A161:R161"/>
    <mergeCell ref="E20:E22"/>
    <mergeCell ref="F20:F22"/>
    <mergeCell ref="G20:P20"/>
    <mergeCell ref="G21:I21"/>
    <mergeCell ref="J21:K21"/>
    <mergeCell ref="L21:P21"/>
    <mergeCell ref="A11:E11"/>
    <mergeCell ref="F11:G11"/>
    <mergeCell ref="A8:E8"/>
    <mergeCell ref="F8:G8"/>
    <mergeCell ref="A9:E9"/>
    <mergeCell ref="F9:G9"/>
    <mergeCell ref="A10:E10"/>
    <mergeCell ref="F10:G10"/>
  </mergeCells>
  <dataValidations count="2">
    <dataValidation type="whole" allowBlank="1" showInputMessage="1" showErrorMessage="1" sqref="F3:G3">
      <formula1>10000</formula1>
      <formula2>1000000</formula2>
    </dataValidation>
    <dataValidation type="list" allowBlank="1" showInputMessage="1" showErrorMessage="1" sqref="F5:G5">
      <formula1>$AR$1:$AR$3</formula1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R390"/>
  <sheetViews>
    <sheetView zoomScaleNormal="100" workbookViewId="0">
      <selection activeCell="F5" sqref="F5:G5"/>
    </sheetView>
  </sheetViews>
  <sheetFormatPr defaultColWidth="2.7109375" defaultRowHeight="11.4" customHeight="1" x14ac:dyDescent="0.2"/>
  <cols>
    <col min="1" max="1" width="5" style="1" customWidth="1"/>
    <col min="2" max="2" width="13.28515625" style="1" customWidth="1"/>
    <col min="3" max="3" width="6.7109375" style="1" customWidth="1"/>
    <col min="4" max="4" width="15.42578125" style="1" customWidth="1"/>
    <col min="5" max="5" width="14.7109375" style="1" customWidth="1"/>
    <col min="6" max="6" width="16.28515625" style="1" customWidth="1"/>
    <col min="7" max="16" width="6.85546875" style="1" customWidth="1"/>
    <col min="17" max="17" width="11.7109375" style="1" customWidth="1"/>
    <col min="18" max="18" width="15.85546875" style="1" customWidth="1"/>
    <col min="19" max="22" width="2.7109375" style="4"/>
    <col min="23" max="23" width="4.140625" style="4" bestFit="1" customWidth="1"/>
    <col min="24" max="24" width="5.140625" style="4" bestFit="1" customWidth="1"/>
    <col min="25" max="43" width="2.7109375" style="4"/>
    <col min="44" max="44" width="7.42578125" style="50" hidden="1" customWidth="1"/>
    <col min="45" max="16384" width="2.7109375" style="4"/>
  </cols>
  <sheetData>
    <row r="1" spans="1:44" s="1" customFormat="1" ht="30" customHeight="1" x14ac:dyDescent="0.25">
      <c r="A1" s="52" t="s">
        <v>28</v>
      </c>
      <c r="B1" s="52"/>
      <c r="C1" s="52"/>
      <c r="D1" s="52"/>
      <c r="E1" s="52"/>
      <c r="F1" s="56">
        <f ca="1">TODAY()</f>
        <v>46157</v>
      </c>
      <c r="G1" s="56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AR1" s="49">
        <v>4.2000000000000003E-2</v>
      </c>
    </row>
    <row r="2" spans="1:44" s="1" customFormat="1" ht="30" customHeight="1" x14ac:dyDescent="0.25">
      <c r="A2" s="52" t="s">
        <v>29</v>
      </c>
      <c r="B2" s="52"/>
      <c r="C2" s="52"/>
      <c r="D2" s="52"/>
      <c r="E2" s="52"/>
      <c r="F2" s="53" t="s">
        <v>46</v>
      </c>
      <c r="G2" s="53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"/>
      <c r="AR2" s="49">
        <v>4.5999999999999999E-2</v>
      </c>
    </row>
    <row r="3" spans="1:44" s="1" customFormat="1" ht="30" customHeight="1" x14ac:dyDescent="0.25">
      <c r="A3" s="57" t="s">
        <v>47</v>
      </c>
      <c r="B3" s="57"/>
      <c r="C3" s="57"/>
      <c r="D3" s="57"/>
      <c r="E3" s="57"/>
      <c r="F3" s="59">
        <v>1000000</v>
      </c>
      <c r="G3" s="59"/>
      <c r="H3" s="20"/>
      <c r="I3" s="21"/>
      <c r="J3" s="21"/>
      <c r="K3" s="21"/>
      <c r="L3" s="21"/>
      <c r="M3" s="21"/>
      <c r="N3" s="21"/>
      <c r="O3" s="21"/>
      <c r="P3" s="21"/>
      <c r="Q3" s="21"/>
      <c r="R3" s="21"/>
      <c r="S3" s="2"/>
      <c r="AR3" s="49">
        <v>6.8000000000000005E-2</v>
      </c>
    </row>
    <row r="4" spans="1:44" s="1" customFormat="1" ht="30" hidden="1" customHeight="1" x14ac:dyDescent="0.25">
      <c r="A4" s="57"/>
      <c r="B4" s="57"/>
      <c r="C4" s="57"/>
      <c r="D4" s="57"/>
      <c r="E4" s="57"/>
      <c r="F4" s="60" t="s">
        <v>41</v>
      </c>
      <c r="G4" s="61"/>
      <c r="H4" s="20"/>
      <c r="I4" s="21"/>
      <c r="J4" s="21"/>
      <c r="K4" s="21"/>
      <c r="L4" s="21"/>
      <c r="M4" s="23"/>
      <c r="N4" s="23"/>
      <c r="O4" s="23"/>
      <c r="P4" s="23"/>
      <c r="Q4" s="23"/>
      <c r="R4" s="23"/>
      <c r="S4" s="2"/>
      <c r="AR4" s="49"/>
    </row>
    <row r="5" spans="1:44" s="1" customFormat="1" ht="30" customHeight="1" x14ac:dyDescent="0.25">
      <c r="A5" s="52" t="s">
        <v>31</v>
      </c>
      <c r="B5" s="52"/>
      <c r="C5" s="52"/>
      <c r="D5" s="52"/>
      <c r="E5" s="52"/>
      <c r="F5" s="71">
        <v>4.2000000000000003E-2</v>
      </c>
      <c r="G5" s="71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AR5" s="49"/>
    </row>
    <row r="6" spans="1:44" s="1" customFormat="1" ht="30" customHeight="1" x14ac:dyDescent="0.25">
      <c r="A6" s="52" t="s">
        <v>43</v>
      </c>
      <c r="B6" s="52"/>
      <c r="C6" s="52"/>
      <c r="D6" s="52"/>
      <c r="E6" s="52"/>
      <c r="F6" s="55">
        <v>260</v>
      </c>
      <c r="G6" s="55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AR6" s="49"/>
    </row>
    <row r="7" spans="1:44" s="1" customFormat="1" ht="30" customHeight="1" x14ac:dyDescent="0.25">
      <c r="A7" s="52" t="s">
        <v>32</v>
      </c>
      <c r="B7" s="52"/>
      <c r="C7" s="52"/>
      <c r="D7" s="52"/>
      <c r="E7" s="52"/>
      <c r="F7" s="55">
        <f>365*F5</f>
        <v>15.33</v>
      </c>
      <c r="G7" s="55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"/>
      <c r="AR7" s="49"/>
    </row>
    <row r="8" spans="1:44" s="1" customFormat="1" ht="30" customHeight="1" x14ac:dyDescent="0.25">
      <c r="A8" s="52" t="s">
        <v>51</v>
      </c>
      <c r="B8" s="52"/>
      <c r="C8" s="52"/>
      <c r="D8" s="52"/>
      <c r="E8" s="52"/>
      <c r="F8" s="55">
        <f ca="1">Q285</f>
        <v>16.515142321586612</v>
      </c>
      <c r="G8" s="55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"/>
      <c r="AR8" s="43"/>
    </row>
    <row r="9" spans="1:44" s="1" customFormat="1" ht="30" customHeight="1" x14ac:dyDescent="0.25">
      <c r="A9" s="52" t="s">
        <v>52</v>
      </c>
      <c r="B9" s="52"/>
      <c r="C9" s="52"/>
      <c r="D9" s="52"/>
      <c r="E9" s="52"/>
      <c r="F9" s="54">
        <f>F285</f>
        <v>954407.13011789438</v>
      </c>
      <c r="G9" s="54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"/>
      <c r="AR9" s="43"/>
    </row>
    <row r="10" spans="1:44" s="1" customFormat="1" ht="55.2" customHeight="1" x14ac:dyDescent="0.25">
      <c r="A10" s="52" t="s">
        <v>53</v>
      </c>
      <c r="B10" s="52"/>
      <c r="C10" s="52"/>
      <c r="D10" s="52"/>
      <c r="E10" s="52"/>
      <c r="F10" s="54">
        <f>R285</f>
        <v>1954407.1301178895</v>
      </c>
      <c r="G10" s="54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"/>
      <c r="AR10" s="43"/>
    </row>
    <row r="11" spans="1:44" s="1" customFormat="1" ht="30" customHeight="1" x14ac:dyDescent="0.25">
      <c r="A11" s="52" t="s">
        <v>54</v>
      </c>
      <c r="B11" s="52"/>
      <c r="C11" s="52"/>
      <c r="D11" s="52"/>
      <c r="E11" s="52"/>
      <c r="F11" s="54">
        <f>D25</f>
        <v>7516.96</v>
      </c>
      <c r="G11" s="54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"/>
      <c r="AR11" s="43"/>
    </row>
    <row r="12" spans="1:44" ht="30" customHeight="1" x14ac:dyDescent="0.25">
      <c r="A12" s="52" t="s">
        <v>33</v>
      </c>
      <c r="B12" s="52"/>
      <c r="C12" s="52"/>
      <c r="D12" s="52"/>
      <c r="E12" s="52"/>
      <c r="F12" s="53" t="s">
        <v>34</v>
      </c>
      <c r="G12" s="53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3"/>
    </row>
    <row r="13" spans="1:44" s="5" customFormat="1" ht="30" customHeight="1" x14ac:dyDescent="0.25">
      <c r="A13" s="52" t="s">
        <v>35</v>
      </c>
      <c r="B13" s="52"/>
      <c r="C13" s="52"/>
      <c r="D13" s="52"/>
      <c r="E13" s="52"/>
      <c r="F13" s="53" t="s">
        <v>36</v>
      </c>
      <c r="G13" s="53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"/>
      <c r="AR13" s="51"/>
    </row>
    <row r="14" spans="1:44" s="5" customFormat="1" ht="30" customHeight="1" x14ac:dyDescent="0.25">
      <c r="A14" s="52" t="s">
        <v>37</v>
      </c>
      <c r="B14" s="52"/>
      <c r="C14" s="52"/>
      <c r="D14" s="52"/>
      <c r="E14" s="52"/>
      <c r="F14" s="53" t="s">
        <v>36</v>
      </c>
      <c r="G14" s="53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"/>
      <c r="AR14" s="51"/>
    </row>
    <row r="15" spans="1:44" s="5" customFormat="1" ht="30" customHeight="1" x14ac:dyDescent="0.25">
      <c r="A15" s="52" t="s">
        <v>38</v>
      </c>
      <c r="B15" s="52"/>
      <c r="C15" s="52"/>
      <c r="D15" s="52"/>
      <c r="E15" s="52"/>
      <c r="F15" s="53" t="s">
        <v>36</v>
      </c>
      <c r="G15" s="53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"/>
      <c r="X15" s="6"/>
      <c r="AR15" s="51"/>
    </row>
    <row r="16" spans="1:44" s="5" customFormat="1" ht="37.5" customHeight="1" x14ac:dyDescent="0.25">
      <c r="A16" s="52" t="s">
        <v>55</v>
      </c>
      <c r="B16" s="52"/>
      <c r="C16" s="52"/>
      <c r="D16" s="52"/>
      <c r="E16" s="52"/>
      <c r="F16" s="53" t="s">
        <v>56</v>
      </c>
      <c r="G16" s="5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"/>
      <c r="AR16" s="51"/>
    </row>
    <row r="17" spans="1:44" ht="8.4" customHeight="1" x14ac:dyDescent="0.25">
      <c r="A17" s="6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3"/>
    </row>
    <row r="18" spans="1:44" ht="18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3"/>
    </row>
    <row r="19" spans="1:44" ht="12.75" customHeight="1" x14ac:dyDescent="0.25">
      <c r="A19" s="63" t="s">
        <v>1</v>
      </c>
      <c r="B19" s="66" t="s">
        <v>2</v>
      </c>
      <c r="C19" s="66" t="s">
        <v>3</v>
      </c>
      <c r="D19" s="66" t="s">
        <v>4</v>
      </c>
      <c r="E19" s="69" t="s">
        <v>5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6" t="s">
        <v>6</v>
      </c>
      <c r="R19" s="66" t="s">
        <v>7</v>
      </c>
      <c r="S19" s="3"/>
    </row>
    <row r="20" spans="1:44" ht="29.25" customHeight="1" x14ac:dyDescent="0.25">
      <c r="A20" s="64"/>
      <c r="B20" s="67"/>
      <c r="C20" s="67"/>
      <c r="D20" s="67"/>
      <c r="E20" s="66" t="s">
        <v>8</v>
      </c>
      <c r="F20" s="66" t="s">
        <v>9</v>
      </c>
      <c r="G20" s="69" t="s">
        <v>10</v>
      </c>
      <c r="H20" s="69"/>
      <c r="I20" s="69"/>
      <c r="J20" s="69"/>
      <c r="K20" s="69"/>
      <c r="L20" s="69"/>
      <c r="M20" s="69"/>
      <c r="N20" s="69"/>
      <c r="O20" s="69"/>
      <c r="P20" s="69"/>
      <c r="Q20" s="67"/>
      <c r="R20" s="67"/>
      <c r="S20" s="3"/>
    </row>
    <row r="21" spans="1:44" s="5" customFormat="1" ht="74.25" customHeight="1" x14ac:dyDescent="0.25">
      <c r="A21" s="64"/>
      <c r="B21" s="67"/>
      <c r="C21" s="67"/>
      <c r="D21" s="67"/>
      <c r="E21" s="67"/>
      <c r="F21" s="67"/>
      <c r="G21" s="69" t="s">
        <v>11</v>
      </c>
      <c r="H21" s="69"/>
      <c r="I21" s="69"/>
      <c r="J21" s="69" t="s">
        <v>12</v>
      </c>
      <c r="K21" s="69"/>
      <c r="L21" s="69" t="s">
        <v>13</v>
      </c>
      <c r="M21" s="69"/>
      <c r="N21" s="69"/>
      <c r="O21" s="69"/>
      <c r="P21" s="69"/>
      <c r="Q21" s="67"/>
      <c r="R21" s="67"/>
      <c r="S21" s="2"/>
      <c r="AR21" s="51"/>
    </row>
    <row r="22" spans="1:44" ht="184.5" customHeight="1" x14ac:dyDescent="0.25">
      <c r="A22" s="65"/>
      <c r="B22" s="68"/>
      <c r="C22" s="68"/>
      <c r="D22" s="68"/>
      <c r="E22" s="68"/>
      <c r="F22" s="68"/>
      <c r="G22" s="25" t="s">
        <v>14</v>
      </c>
      <c r="H22" s="25" t="s">
        <v>15</v>
      </c>
      <c r="I22" s="25" t="s">
        <v>16</v>
      </c>
      <c r="J22" s="25" t="s">
        <v>17</v>
      </c>
      <c r="K22" s="25" t="s">
        <v>18</v>
      </c>
      <c r="L22" s="25" t="s">
        <v>19</v>
      </c>
      <c r="M22" s="25" t="s">
        <v>20</v>
      </c>
      <c r="N22" s="25" t="s">
        <v>21</v>
      </c>
      <c r="O22" s="25" t="s">
        <v>22</v>
      </c>
      <c r="P22" s="25" t="s">
        <v>23</v>
      </c>
      <c r="Q22" s="68"/>
      <c r="R22" s="68"/>
      <c r="S22" s="3"/>
    </row>
    <row r="23" spans="1:44" ht="20.100000000000001" customHeight="1" x14ac:dyDescent="0.25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  <c r="L23" s="26">
        <v>12</v>
      </c>
      <c r="M23" s="26">
        <v>13</v>
      </c>
      <c r="N23" s="26">
        <v>14</v>
      </c>
      <c r="O23" s="26">
        <v>15</v>
      </c>
      <c r="P23" s="26">
        <v>16</v>
      </c>
      <c r="Q23" s="26">
        <v>17</v>
      </c>
      <c r="R23" s="26">
        <v>18</v>
      </c>
      <c r="S23" s="3"/>
    </row>
    <row r="24" spans="1:44" ht="20.100000000000001" customHeight="1" x14ac:dyDescent="0.25">
      <c r="A24" s="27"/>
      <c r="B24" s="28">
        <f ca="1">F1</f>
        <v>46157</v>
      </c>
      <c r="C24" s="29"/>
      <c r="D24" s="29">
        <f>F3*(-1)</f>
        <v>-1000000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46" t="s">
        <v>24</v>
      </c>
      <c r="R24" s="46" t="s">
        <v>24</v>
      </c>
      <c r="S24" s="3"/>
      <c r="X24" s="7"/>
    </row>
    <row r="25" spans="1:44" ht="20.100000000000001" customHeight="1" x14ac:dyDescent="0.25">
      <c r="A25" s="31">
        <v>1</v>
      </c>
      <c r="B25" s="47">
        <f ca="1">B24+14</f>
        <v>46171</v>
      </c>
      <c r="C25" s="29">
        <v>14</v>
      </c>
      <c r="D25" s="33">
        <f>-1*ROUND(D24*((C25/100*F5)+((C25/100*F5)/(POWER(1+(C25/100*F5),F6)-1))),2)</f>
        <v>7516.96</v>
      </c>
      <c r="E25" s="33">
        <f>D25-F25</f>
        <v>1636.9599999999991</v>
      </c>
      <c r="F25" s="33">
        <f>-1*D24/100*(C25*F5)</f>
        <v>5880.0000000000009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3" t="s">
        <v>24</v>
      </c>
      <c r="R25" s="33" t="s">
        <v>24</v>
      </c>
      <c r="S25" s="3"/>
    </row>
    <row r="26" spans="1:44" ht="20.100000000000001" customHeight="1" x14ac:dyDescent="0.25">
      <c r="A26" s="27">
        <v>2</v>
      </c>
      <c r="B26" s="47">
        <f ca="1">B25+14</f>
        <v>46185</v>
      </c>
      <c r="C26" s="29">
        <v>14</v>
      </c>
      <c r="D26" s="34">
        <f>D25</f>
        <v>7516.96</v>
      </c>
      <c r="E26" s="33">
        <f>D26-F26</f>
        <v>1646.5853247999994</v>
      </c>
      <c r="F26" s="34">
        <f>((F25/(C25*F5)*100)-E25)/100*(C25*F5)</f>
        <v>5870.3746752000006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3" t="s">
        <v>24</v>
      </c>
      <c r="R26" s="33" t="s">
        <v>24</v>
      </c>
      <c r="S26" s="3"/>
    </row>
    <row r="27" spans="1:44" ht="20.100000000000001" customHeight="1" x14ac:dyDescent="0.25">
      <c r="A27" s="31">
        <v>3</v>
      </c>
      <c r="B27" s="47">
        <f t="shared" ref="B27:B90" ca="1" si="0">B26+14</f>
        <v>46199</v>
      </c>
      <c r="C27" s="29">
        <v>14</v>
      </c>
      <c r="D27" s="34">
        <f t="shared" ref="D27:D90" si="1">D26</f>
        <v>7516.96</v>
      </c>
      <c r="E27" s="33">
        <f t="shared" ref="E27:E90" si="2">D27-F27</f>
        <v>1656.2672465098231</v>
      </c>
      <c r="F27" s="34">
        <f>((F26/(C25*F5)*100)-E26)/100*(C25*F5)</f>
        <v>5860.692753490177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3" t="s">
        <v>24</v>
      </c>
      <c r="R27" s="33" t="s">
        <v>24</v>
      </c>
      <c r="S27" s="3"/>
    </row>
    <row r="28" spans="1:44" ht="20.100000000000001" customHeight="1" x14ac:dyDescent="0.25">
      <c r="A28" s="31">
        <v>4</v>
      </c>
      <c r="B28" s="47">
        <f t="shared" ca="1" si="0"/>
        <v>46213</v>
      </c>
      <c r="C28" s="29">
        <v>14</v>
      </c>
      <c r="D28" s="34">
        <f t="shared" si="1"/>
        <v>7516.96</v>
      </c>
      <c r="E28" s="33">
        <f t="shared" si="2"/>
        <v>1666.0060979192995</v>
      </c>
      <c r="F28" s="34">
        <f>((F27/(C25*F5)*100)-E27)/100*(C25*F5)</f>
        <v>5850.9539020807006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3" t="s">
        <v>24</v>
      </c>
      <c r="R28" s="33" t="s">
        <v>24</v>
      </c>
      <c r="S28" s="3"/>
    </row>
    <row r="29" spans="1:44" ht="20.100000000000001" customHeight="1" x14ac:dyDescent="0.25">
      <c r="A29" s="27">
        <v>5</v>
      </c>
      <c r="B29" s="47">
        <f t="shared" ca="1" si="0"/>
        <v>46227</v>
      </c>
      <c r="C29" s="29">
        <v>14</v>
      </c>
      <c r="D29" s="34">
        <f t="shared" si="1"/>
        <v>7516.96</v>
      </c>
      <c r="E29" s="33">
        <f t="shared" si="2"/>
        <v>1675.8022137750659</v>
      </c>
      <c r="F29" s="34">
        <f>((F28/(C25*F5)*100)-E28)/100*(C25*F5)</f>
        <v>5841.1577862249342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3" t="s">
        <v>24</v>
      </c>
      <c r="R29" s="33" t="s">
        <v>24</v>
      </c>
      <c r="S29" s="3"/>
    </row>
    <row r="30" spans="1:44" s="5" customFormat="1" ht="20.100000000000001" customHeight="1" x14ac:dyDescent="0.25">
      <c r="A30" s="31">
        <v>6</v>
      </c>
      <c r="B30" s="47">
        <f t="shared" ca="1" si="0"/>
        <v>46241</v>
      </c>
      <c r="C30" s="29">
        <v>14</v>
      </c>
      <c r="D30" s="34">
        <f t="shared" si="1"/>
        <v>7516.96</v>
      </c>
      <c r="E30" s="33">
        <f t="shared" si="2"/>
        <v>1685.6559307920625</v>
      </c>
      <c r="F30" s="34">
        <f>((F29/(C25*F5)*100)-E29)/100*(C25*F5)</f>
        <v>5831.3040692079376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 t="s">
        <v>24</v>
      </c>
      <c r="R30" s="33" t="s">
        <v>24</v>
      </c>
      <c r="S30" s="2"/>
      <c r="AR30" s="51"/>
    </row>
    <row r="31" spans="1:44" s="5" customFormat="1" ht="20.100000000000001" customHeight="1" x14ac:dyDescent="0.25">
      <c r="A31" s="31">
        <v>7</v>
      </c>
      <c r="B31" s="47">
        <f t="shared" ca="1" si="0"/>
        <v>46255</v>
      </c>
      <c r="C31" s="29">
        <v>14</v>
      </c>
      <c r="D31" s="34">
        <f t="shared" si="1"/>
        <v>7516.96</v>
      </c>
      <c r="E31" s="33">
        <f t="shared" si="2"/>
        <v>1695.5675876651194</v>
      </c>
      <c r="F31" s="34">
        <f>((F30/(C25*F5)*100)-E30)/100*(C25*F5)</f>
        <v>5821.3924123348806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3" t="s">
        <v>24</v>
      </c>
      <c r="R31" s="33" t="s">
        <v>24</v>
      </c>
      <c r="S31" s="2"/>
      <c r="AR31" s="51"/>
    </row>
    <row r="32" spans="1:44" s="5" customFormat="1" ht="20.100000000000001" customHeight="1" x14ac:dyDescent="0.25">
      <c r="A32" s="27">
        <v>8</v>
      </c>
      <c r="B32" s="47">
        <f t="shared" ca="1" si="0"/>
        <v>46269</v>
      </c>
      <c r="C32" s="29">
        <v>14</v>
      </c>
      <c r="D32" s="34">
        <f t="shared" si="1"/>
        <v>7516.96</v>
      </c>
      <c r="E32" s="33">
        <f t="shared" si="2"/>
        <v>1705.537525080591</v>
      </c>
      <c r="F32" s="34">
        <f>((F31/(C25*F5)*100)-E31)/100*(C25*F5)</f>
        <v>5811.4224749194091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3" t="s">
        <v>24</v>
      </c>
      <c r="R32" s="33" t="s">
        <v>24</v>
      </c>
      <c r="S32" s="2"/>
      <c r="AR32" s="51"/>
    </row>
    <row r="33" spans="1:44" s="5" customFormat="1" ht="20.100000000000001" customHeight="1" x14ac:dyDescent="0.25">
      <c r="A33" s="31">
        <v>9</v>
      </c>
      <c r="B33" s="47">
        <f t="shared" ca="1" si="0"/>
        <v>46283</v>
      </c>
      <c r="C33" s="29">
        <v>14</v>
      </c>
      <c r="D33" s="34">
        <f t="shared" si="1"/>
        <v>7516.96</v>
      </c>
      <c r="E33" s="33">
        <f t="shared" si="2"/>
        <v>1715.5660857280645</v>
      </c>
      <c r="F33" s="34">
        <f>((F32/(C25*F5)*100)-E32)/100*(C25*F5)</f>
        <v>5801.3939142719355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3" t="s">
        <v>24</v>
      </c>
      <c r="R33" s="33" t="s">
        <v>24</v>
      </c>
      <c r="S33" s="2"/>
      <c r="AR33" s="51"/>
    </row>
    <row r="34" spans="1:44" s="5" customFormat="1" ht="20.100000000000001" customHeight="1" x14ac:dyDescent="0.25">
      <c r="A34" s="31">
        <v>10</v>
      </c>
      <c r="B34" s="47">
        <f t="shared" ca="1" si="0"/>
        <v>46297</v>
      </c>
      <c r="C34" s="29">
        <v>14</v>
      </c>
      <c r="D34" s="34">
        <f t="shared" si="1"/>
        <v>7516.96</v>
      </c>
      <c r="E34" s="33">
        <f t="shared" si="2"/>
        <v>1725.6536143121457</v>
      </c>
      <c r="F34" s="34">
        <f>((F33/(C25*F5)*100)-E33)/100*(C25*F5)</f>
        <v>5791.3063856878543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3" t="s">
        <v>24</v>
      </c>
      <c r="R34" s="33" t="s">
        <v>24</v>
      </c>
      <c r="S34" s="2"/>
      <c r="AR34" s="51"/>
    </row>
    <row r="35" spans="1:44" s="5" customFormat="1" ht="20.100000000000001" customHeight="1" x14ac:dyDescent="0.25">
      <c r="A35" s="27">
        <v>11</v>
      </c>
      <c r="B35" s="47">
        <f t="shared" ca="1" si="0"/>
        <v>46311</v>
      </c>
      <c r="C35" s="29">
        <v>14</v>
      </c>
      <c r="D35" s="34">
        <f t="shared" si="1"/>
        <v>7516.96</v>
      </c>
      <c r="E35" s="33">
        <f t="shared" si="2"/>
        <v>1735.8004575643017</v>
      </c>
      <c r="F35" s="34">
        <f>((F34/(C25*F5)*100)-E34)/100*(C25*F5)</f>
        <v>5781.1595424356983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3" t="s">
        <v>24</v>
      </c>
      <c r="R35" s="33" t="s">
        <v>24</v>
      </c>
      <c r="S35" s="2"/>
      <c r="AR35" s="51"/>
    </row>
    <row r="36" spans="1:44" s="5" customFormat="1" ht="20.100000000000001" customHeight="1" x14ac:dyDescent="0.25">
      <c r="A36" s="31">
        <v>12</v>
      </c>
      <c r="B36" s="47">
        <f t="shared" ca="1" si="0"/>
        <v>46325</v>
      </c>
      <c r="C36" s="29">
        <v>14</v>
      </c>
      <c r="D36" s="34">
        <f t="shared" si="1"/>
        <v>7516.96</v>
      </c>
      <c r="E36" s="33">
        <f t="shared" si="2"/>
        <v>1746.0069642547796</v>
      </c>
      <c r="F36" s="34">
        <f>((F35/(C25*F5)*100)-E35)/100*(C25*F5)</f>
        <v>5770.9530357452204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3" t="s">
        <v>24</v>
      </c>
      <c r="R36" s="33" t="s">
        <v>24</v>
      </c>
      <c r="S36" s="2"/>
      <c r="AR36" s="51"/>
    </row>
    <row r="37" spans="1:44" s="5" customFormat="1" ht="20.100000000000001" customHeight="1" x14ac:dyDescent="0.25">
      <c r="A37" s="31">
        <v>13</v>
      </c>
      <c r="B37" s="47">
        <f t="shared" ca="1" si="0"/>
        <v>46339</v>
      </c>
      <c r="C37" s="29">
        <v>14</v>
      </c>
      <c r="D37" s="34">
        <f t="shared" si="1"/>
        <v>7516.96</v>
      </c>
      <c r="E37" s="33">
        <f t="shared" si="2"/>
        <v>1756.2734852045978</v>
      </c>
      <c r="F37" s="34">
        <f>((F36/(C25*F5)*100)-E36)/100*(C25*F5)</f>
        <v>5760.6865147954022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3" t="s">
        <v>24</v>
      </c>
      <c r="R37" s="33" t="s">
        <v>24</v>
      </c>
      <c r="S37" s="2"/>
      <c r="AR37" s="51"/>
    </row>
    <row r="38" spans="1:44" s="5" customFormat="1" ht="20.100000000000001" customHeight="1" x14ac:dyDescent="0.25">
      <c r="A38" s="31">
        <v>14</v>
      </c>
      <c r="B38" s="47">
        <f t="shared" ca="1" si="0"/>
        <v>46353</v>
      </c>
      <c r="C38" s="29">
        <v>14</v>
      </c>
      <c r="D38" s="34">
        <f t="shared" si="1"/>
        <v>7516.96</v>
      </c>
      <c r="E38" s="33">
        <f t="shared" si="2"/>
        <v>1766.6003732976014</v>
      </c>
      <c r="F38" s="34">
        <f>((F37/(C25*F5)*100)-E37)/100*(C25*F5)</f>
        <v>5750.3596267023986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3" t="s">
        <v>24</v>
      </c>
      <c r="R38" s="33" t="s">
        <v>24</v>
      </c>
      <c r="S38" s="2"/>
      <c r="AR38" s="51"/>
    </row>
    <row r="39" spans="1:44" s="5" customFormat="1" ht="20.100000000000001" customHeight="1" x14ac:dyDescent="0.25">
      <c r="A39" s="27">
        <v>15</v>
      </c>
      <c r="B39" s="47">
        <f t="shared" ca="1" si="0"/>
        <v>46367</v>
      </c>
      <c r="C39" s="29">
        <v>14</v>
      </c>
      <c r="D39" s="34">
        <f t="shared" si="1"/>
        <v>7516.96</v>
      </c>
      <c r="E39" s="33">
        <f t="shared" si="2"/>
        <v>1776.9879834925914</v>
      </c>
      <c r="F39" s="34">
        <f>((F38/(C25*F5)*100)-E38)/100*(C25*F5)</f>
        <v>5739.9720165074086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3" t="s">
        <v>24</v>
      </c>
      <c r="R39" s="33" t="s">
        <v>24</v>
      </c>
      <c r="S39" s="2"/>
      <c r="AR39" s="51"/>
    </row>
    <row r="40" spans="1:44" s="5" customFormat="1" ht="20.100000000000001" customHeight="1" x14ac:dyDescent="0.25">
      <c r="A40" s="31">
        <v>16</v>
      </c>
      <c r="B40" s="47">
        <f t="shared" ca="1" si="0"/>
        <v>46381</v>
      </c>
      <c r="C40" s="29">
        <v>14</v>
      </c>
      <c r="D40" s="34">
        <f t="shared" si="1"/>
        <v>7516.96</v>
      </c>
      <c r="E40" s="33">
        <f t="shared" si="2"/>
        <v>1787.4366728355271</v>
      </c>
      <c r="F40" s="34">
        <f>((F39/(C25*F5)*100)-E39)/100*(C25*F5)</f>
        <v>5729.5233271644729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3" t="s">
        <v>24</v>
      </c>
      <c r="R40" s="33" t="s">
        <v>24</v>
      </c>
      <c r="S40" s="2"/>
      <c r="AR40" s="51"/>
    </row>
    <row r="41" spans="1:44" ht="20.100000000000001" customHeight="1" x14ac:dyDescent="0.25">
      <c r="A41" s="31">
        <v>17</v>
      </c>
      <c r="B41" s="47">
        <f t="shared" ca="1" si="0"/>
        <v>46395</v>
      </c>
      <c r="C41" s="29">
        <v>14</v>
      </c>
      <c r="D41" s="34">
        <f t="shared" si="1"/>
        <v>7516.96</v>
      </c>
      <c r="E41" s="33">
        <f t="shared" si="2"/>
        <v>1797.946800471801</v>
      </c>
      <c r="F41" s="34">
        <f>((F40/(C25*F5)*100)-E40)/100*(C25*F5)</f>
        <v>5719.013199528199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3" t="s">
        <v>24</v>
      </c>
      <c r="R41" s="33" t="s">
        <v>24</v>
      </c>
      <c r="S41" s="3"/>
    </row>
    <row r="42" spans="1:44" ht="20.100000000000001" customHeight="1" x14ac:dyDescent="0.25">
      <c r="A42" s="27">
        <v>18</v>
      </c>
      <c r="B42" s="47">
        <f t="shared" ca="1" si="0"/>
        <v>46409</v>
      </c>
      <c r="C42" s="29">
        <v>14</v>
      </c>
      <c r="D42" s="34">
        <f t="shared" si="1"/>
        <v>7516.96</v>
      </c>
      <c r="E42" s="33">
        <f t="shared" si="2"/>
        <v>1808.5187276585748</v>
      </c>
      <c r="F42" s="34">
        <f>((F41/(C25*F5)*100)-E41)/100*(C25*F5)</f>
        <v>5708.4412723414252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3" t="s">
        <v>24</v>
      </c>
      <c r="R42" s="33" t="s">
        <v>24</v>
      </c>
      <c r="S42" s="3"/>
    </row>
    <row r="43" spans="1:44" ht="20.100000000000001" customHeight="1" x14ac:dyDescent="0.25">
      <c r="A43" s="31">
        <v>19</v>
      </c>
      <c r="B43" s="47">
        <f t="shared" ca="1" si="0"/>
        <v>46423</v>
      </c>
      <c r="C43" s="29">
        <v>14</v>
      </c>
      <c r="D43" s="34">
        <f t="shared" si="1"/>
        <v>7516.96</v>
      </c>
      <c r="E43" s="33">
        <f t="shared" si="2"/>
        <v>1819.152817777207</v>
      </c>
      <c r="F43" s="34">
        <f>((F42/(C25*F5)*100)-E42)/100*(C25*F5)</f>
        <v>5697.807182222793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3" t="s">
        <v>24</v>
      </c>
      <c r="R43" s="33" t="s">
        <v>24</v>
      </c>
      <c r="S43" s="3"/>
    </row>
    <row r="44" spans="1:44" ht="20.100000000000001" customHeight="1" x14ac:dyDescent="0.25">
      <c r="A44" s="31">
        <v>20</v>
      </c>
      <c r="B44" s="47">
        <f t="shared" ca="1" si="0"/>
        <v>46437</v>
      </c>
      <c r="C44" s="29">
        <v>14</v>
      </c>
      <c r="D44" s="34">
        <f t="shared" si="1"/>
        <v>7516.96</v>
      </c>
      <c r="E44" s="33">
        <f t="shared" si="2"/>
        <v>1829.8494363457376</v>
      </c>
      <c r="F44" s="34">
        <f>((F43/(C25*F5)*100)-E43)/100*(C25*F5)</f>
        <v>5687.1105636542625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3" t="s">
        <v>24</v>
      </c>
      <c r="R44" s="33" t="s">
        <v>24</v>
      </c>
      <c r="S44" s="3"/>
    </row>
    <row r="45" spans="1:44" ht="20.100000000000001" customHeight="1" x14ac:dyDescent="0.25">
      <c r="A45" s="27">
        <v>21</v>
      </c>
      <c r="B45" s="47">
        <f t="shared" ca="1" si="0"/>
        <v>46451</v>
      </c>
      <c r="C45" s="29">
        <v>14</v>
      </c>
      <c r="D45" s="34">
        <f t="shared" si="1"/>
        <v>7516.96</v>
      </c>
      <c r="E45" s="33">
        <f t="shared" si="2"/>
        <v>1840.6089510314496</v>
      </c>
      <c r="F45" s="34">
        <f>((F44/(C25*F5)*100)-E44)/100*(C25*F5)</f>
        <v>5676.3510489685505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3" t="s">
        <v>24</v>
      </c>
      <c r="R45" s="33" t="s">
        <v>24</v>
      </c>
      <c r="S45" s="3"/>
    </row>
    <row r="46" spans="1:44" ht="20.100000000000001" customHeight="1" x14ac:dyDescent="0.25">
      <c r="A46" s="31">
        <v>22</v>
      </c>
      <c r="B46" s="47">
        <f t="shared" ca="1" si="0"/>
        <v>46465</v>
      </c>
      <c r="C46" s="29">
        <v>14</v>
      </c>
      <c r="D46" s="34">
        <f t="shared" si="1"/>
        <v>7516.96</v>
      </c>
      <c r="E46" s="33">
        <f t="shared" si="2"/>
        <v>1851.4317316635143</v>
      </c>
      <c r="F46" s="34">
        <f>((F45/(C25*F5)*100)-E45)/100*(C25*F5)</f>
        <v>5665.5282683364858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3" t="s">
        <v>24</v>
      </c>
      <c r="R46" s="33" t="s">
        <v>24</v>
      </c>
      <c r="S46" s="3"/>
    </row>
    <row r="47" spans="1:44" ht="20.100000000000001" customHeight="1" x14ac:dyDescent="0.25">
      <c r="A47" s="31">
        <v>23</v>
      </c>
      <c r="B47" s="47">
        <f t="shared" ca="1" si="0"/>
        <v>46479</v>
      </c>
      <c r="C47" s="29">
        <v>14</v>
      </c>
      <c r="D47" s="34">
        <f t="shared" si="1"/>
        <v>7516.96</v>
      </c>
      <c r="E47" s="33">
        <f t="shared" si="2"/>
        <v>1862.3181502456964</v>
      </c>
      <c r="F47" s="34">
        <f>((F46/(C25*F5)*100)-E46)/100*(C25*F5)</f>
        <v>5654.6418497543036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3" t="s">
        <v>24</v>
      </c>
      <c r="R47" s="33" t="s">
        <v>24</v>
      </c>
      <c r="S47" s="3"/>
    </row>
    <row r="48" spans="1:44" ht="20.100000000000001" customHeight="1" x14ac:dyDescent="0.25">
      <c r="A48" s="27">
        <v>24</v>
      </c>
      <c r="B48" s="47">
        <f t="shared" ca="1" si="0"/>
        <v>46493</v>
      </c>
      <c r="C48" s="29">
        <v>14</v>
      </c>
      <c r="D48" s="34">
        <f t="shared" si="1"/>
        <v>7516.96</v>
      </c>
      <c r="E48" s="33">
        <f t="shared" si="2"/>
        <v>1873.2685809691411</v>
      </c>
      <c r="F48" s="34">
        <f>((F47/(C25*F5)*100)-E47)/100*(C25*F5)</f>
        <v>5643.6914190308589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3" t="s">
        <v>24</v>
      </c>
      <c r="R48" s="33" t="s">
        <v>24</v>
      </c>
      <c r="S48" s="3"/>
    </row>
    <row r="49" spans="1:19" ht="20.100000000000001" customHeight="1" x14ac:dyDescent="0.25">
      <c r="A49" s="31">
        <v>25</v>
      </c>
      <c r="B49" s="47">
        <f t="shared" ca="1" si="0"/>
        <v>46507</v>
      </c>
      <c r="C49" s="29">
        <v>14</v>
      </c>
      <c r="D49" s="34">
        <f t="shared" si="1"/>
        <v>7516.96</v>
      </c>
      <c r="E49" s="33">
        <f t="shared" si="2"/>
        <v>1884.2834002252393</v>
      </c>
      <c r="F49" s="34">
        <f>((F48/(C25*F5)*100)-E48)/100*(C25*F5)</f>
        <v>5632.6765997747607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24</v>
      </c>
      <c r="R49" s="33" t="s">
        <v>24</v>
      </c>
      <c r="S49" s="3"/>
    </row>
    <row r="50" spans="1:19" ht="20.100000000000001" customHeight="1" x14ac:dyDescent="0.25">
      <c r="A50" s="31">
        <v>26</v>
      </c>
      <c r="B50" s="47">
        <f t="shared" ca="1" si="0"/>
        <v>46521</v>
      </c>
      <c r="C50" s="29">
        <v>14</v>
      </c>
      <c r="D50" s="34">
        <f t="shared" si="1"/>
        <v>7516.96</v>
      </c>
      <c r="E50" s="33">
        <f t="shared" si="2"/>
        <v>1895.3629866185638</v>
      </c>
      <c r="F50" s="34">
        <f>((F49/(C25*F5)*100)-E49)/100*(C25*F5)</f>
        <v>5621.5970133814362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3" t="s">
        <v>24</v>
      </c>
      <c r="R50" s="33" t="s">
        <v>24</v>
      </c>
      <c r="S50" s="3"/>
    </row>
    <row r="51" spans="1:19" ht="20.100000000000001" customHeight="1" x14ac:dyDescent="0.25">
      <c r="A51" s="31">
        <v>27</v>
      </c>
      <c r="B51" s="47">
        <f t="shared" ca="1" si="0"/>
        <v>46535</v>
      </c>
      <c r="C51" s="29">
        <v>14</v>
      </c>
      <c r="D51" s="34">
        <f t="shared" si="1"/>
        <v>7516.96</v>
      </c>
      <c r="E51" s="33">
        <f t="shared" si="2"/>
        <v>1906.5077209798801</v>
      </c>
      <c r="F51" s="34">
        <f>((F50/(C25*F5)*100)-E50)/100*(C25*F5)</f>
        <v>5610.4522790201199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3" t="s">
        <v>24</v>
      </c>
      <c r="R51" s="33" t="s">
        <v>24</v>
      </c>
      <c r="S51" s="3"/>
    </row>
    <row r="52" spans="1:19" ht="20.100000000000001" customHeight="1" x14ac:dyDescent="0.25">
      <c r="A52" s="27">
        <v>28</v>
      </c>
      <c r="B52" s="47">
        <f t="shared" ca="1" si="0"/>
        <v>46549</v>
      </c>
      <c r="C52" s="29">
        <v>14</v>
      </c>
      <c r="D52" s="34">
        <f t="shared" si="1"/>
        <v>7516.96</v>
      </c>
      <c r="E52" s="33">
        <f t="shared" si="2"/>
        <v>1917.7179863792417</v>
      </c>
      <c r="F52" s="34">
        <f>((F51/(C25*F5)*100)-E51)/100*(C25*F5)</f>
        <v>5599.2420136207584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3" t="s">
        <v>24</v>
      </c>
      <c r="R52" s="33" t="s">
        <v>24</v>
      </c>
      <c r="S52" s="3"/>
    </row>
    <row r="53" spans="1:19" ht="20.100000000000001" customHeight="1" x14ac:dyDescent="0.25">
      <c r="A53" s="31">
        <v>29</v>
      </c>
      <c r="B53" s="47">
        <f t="shared" ca="1" si="0"/>
        <v>46563</v>
      </c>
      <c r="C53" s="29">
        <v>14</v>
      </c>
      <c r="D53" s="34">
        <f t="shared" si="1"/>
        <v>7516.96</v>
      </c>
      <c r="E53" s="33">
        <f t="shared" si="2"/>
        <v>1928.994168139152</v>
      </c>
      <c r="F53" s="34">
        <f>((F52/(C25*F5)*100)-E52)/100*(C25*F5)</f>
        <v>5587.9658318608481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3" t="s">
        <v>24</v>
      </c>
      <c r="R53" s="33" t="s">
        <v>24</v>
      </c>
      <c r="S53" s="3"/>
    </row>
    <row r="54" spans="1:19" ht="20.100000000000001" customHeight="1" x14ac:dyDescent="0.25">
      <c r="A54" s="31">
        <v>30</v>
      </c>
      <c r="B54" s="47">
        <f t="shared" ca="1" si="0"/>
        <v>46577</v>
      </c>
      <c r="C54" s="29">
        <v>14</v>
      </c>
      <c r="D54" s="34">
        <f t="shared" si="1"/>
        <v>7516.96</v>
      </c>
      <c r="E54" s="33">
        <f t="shared" si="2"/>
        <v>1940.3366538478103</v>
      </c>
      <c r="F54" s="34">
        <f>((F53/(C25*F5)*100)-E53)/100*(C25*F5)</f>
        <v>5576.6233461521897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3" t="s">
        <v>24</v>
      </c>
      <c r="R54" s="33" t="s">
        <v>24</v>
      </c>
      <c r="S54" s="3"/>
    </row>
    <row r="55" spans="1:19" ht="20.100000000000001" customHeight="1" x14ac:dyDescent="0.25">
      <c r="A55" s="27">
        <v>31</v>
      </c>
      <c r="B55" s="47">
        <f t="shared" ca="1" si="0"/>
        <v>46591</v>
      </c>
      <c r="C55" s="29">
        <v>14</v>
      </c>
      <c r="D55" s="34">
        <f t="shared" si="1"/>
        <v>7516.96</v>
      </c>
      <c r="E55" s="33">
        <f t="shared" si="2"/>
        <v>1951.7458333724353</v>
      </c>
      <c r="F55" s="34">
        <f>((F54/(C25*F5)*100)-E54)/100*(C25*F5)</f>
        <v>5565.2141666275647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3" t="s">
        <v>24</v>
      </c>
      <c r="R55" s="33" t="s">
        <v>24</v>
      </c>
      <c r="S55" s="3"/>
    </row>
    <row r="56" spans="1:19" ht="20.100000000000001" customHeight="1" x14ac:dyDescent="0.25">
      <c r="A56" s="31">
        <v>32</v>
      </c>
      <c r="B56" s="47">
        <f t="shared" ca="1" si="0"/>
        <v>46605</v>
      </c>
      <c r="C56" s="29">
        <v>14</v>
      </c>
      <c r="D56" s="34">
        <f t="shared" si="1"/>
        <v>7516.96</v>
      </c>
      <c r="E56" s="33">
        <f t="shared" si="2"/>
        <v>1963.2220988726658</v>
      </c>
      <c r="F56" s="34">
        <f>((F55/(C25*F5)*100)-E55)/100*(C25*F5)</f>
        <v>5553.7379011273342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3" t="s">
        <v>24</v>
      </c>
      <c r="R56" s="33" t="s">
        <v>24</v>
      </c>
      <c r="S56" s="3"/>
    </row>
    <row r="57" spans="1:19" ht="20.100000000000001" customHeight="1" x14ac:dyDescent="0.25">
      <c r="A57" s="31">
        <v>33</v>
      </c>
      <c r="B57" s="47">
        <f t="shared" ca="1" si="0"/>
        <v>46619</v>
      </c>
      <c r="C57" s="29">
        <v>14</v>
      </c>
      <c r="D57" s="34">
        <f t="shared" si="1"/>
        <v>7516.96</v>
      </c>
      <c r="E57" s="33">
        <f t="shared" si="2"/>
        <v>1974.7658448140364</v>
      </c>
      <c r="F57" s="34">
        <f>((F56/(C25*F5)*100)-E56)/100*(C25*F5)</f>
        <v>5542.1941551859636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3" t="s">
        <v>24</v>
      </c>
      <c r="R57" s="33" t="s">
        <v>24</v>
      </c>
      <c r="S57" s="3"/>
    </row>
    <row r="58" spans="1:19" ht="20.100000000000001" customHeight="1" x14ac:dyDescent="0.25">
      <c r="A58" s="27">
        <v>34</v>
      </c>
      <c r="B58" s="47">
        <f t="shared" ca="1" si="0"/>
        <v>46633</v>
      </c>
      <c r="C58" s="29">
        <v>14</v>
      </c>
      <c r="D58" s="34">
        <f t="shared" si="1"/>
        <v>7516.96</v>
      </c>
      <c r="E58" s="33">
        <f t="shared" si="2"/>
        <v>1986.3774679815424</v>
      </c>
      <c r="F58" s="34">
        <f>((F57/(C25*F5)*100)-E57)/100*(C25*F5)</f>
        <v>5530.5825320184576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3" t="s">
        <v>24</v>
      </c>
      <c r="R58" s="33" t="s">
        <v>24</v>
      </c>
      <c r="S58" s="3"/>
    </row>
    <row r="59" spans="1:19" ht="20.100000000000001" customHeight="1" x14ac:dyDescent="0.25">
      <c r="A59" s="31">
        <v>35</v>
      </c>
      <c r="B59" s="47">
        <f t="shared" ca="1" si="0"/>
        <v>46647</v>
      </c>
      <c r="C59" s="29">
        <v>14</v>
      </c>
      <c r="D59" s="34">
        <f t="shared" si="1"/>
        <v>7516.96</v>
      </c>
      <c r="E59" s="33">
        <f t="shared" si="2"/>
        <v>1998.057367493273</v>
      </c>
      <c r="F59" s="34">
        <f>((F58/(C25*F5)*100)-E58)/100*(C25*F5)</f>
        <v>5518.9026325067271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3" t="s">
        <v>24</v>
      </c>
      <c r="R59" s="33" t="s">
        <v>24</v>
      </c>
      <c r="S59" s="3"/>
    </row>
    <row r="60" spans="1:19" ht="20.100000000000001" customHeight="1" x14ac:dyDescent="0.25">
      <c r="A60" s="31">
        <v>36</v>
      </c>
      <c r="B60" s="47">
        <f t="shared" ca="1" si="0"/>
        <v>46661</v>
      </c>
      <c r="C60" s="29">
        <v>14</v>
      </c>
      <c r="D60" s="34">
        <f t="shared" si="1"/>
        <v>7516.96</v>
      </c>
      <c r="E60" s="33">
        <f t="shared" si="2"/>
        <v>2009.8059448141339</v>
      </c>
      <c r="F60" s="34">
        <f>((F59/(C25*F5)*100)-E59)/100*(C25*F5)</f>
        <v>5507.1540551858661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3" t="s">
        <v>24</v>
      </c>
      <c r="R60" s="33" t="s">
        <v>24</v>
      </c>
      <c r="S60" s="3"/>
    </row>
    <row r="61" spans="1:19" ht="20.100000000000001" customHeight="1" x14ac:dyDescent="0.25">
      <c r="A61" s="27">
        <v>37</v>
      </c>
      <c r="B61" s="47">
        <f t="shared" ca="1" si="0"/>
        <v>46675</v>
      </c>
      <c r="C61" s="29">
        <v>14</v>
      </c>
      <c r="D61" s="34">
        <f t="shared" si="1"/>
        <v>7516.96</v>
      </c>
      <c r="E61" s="33">
        <f t="shared" si="2"/>
        <v>2021.6236037696408</v>
      </c>
      <c r="F61" s="34">
        <f>((F60/(C25*F5)*100)-E60)/100*(C25*F5)</f>
        <v>5495.3363962303592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3" t="s">
        <v>24</v>
      </c>
      <c r="R61" s="33" t="s">
        <v>24</v>
      </c>
      <c r="S61" s="3"/>
    </row>
    <row r="62" spans="1:19" ht="20.100000000000001" customHeight="1" x14ac:dyDescent="0.25">
      <c r="A62" s="31">
        <v>38</v>
      </c>
      <c r="B62" s="47">
        <f t="shared" ca="1" si="0"/>
        <v>46689</v>
      </c>
      <c r="C62" s="29">
        <v>14</v>
      </c>
      <c r="D62" s="34">
        <f t="shared" si="1"/>
        <v>7516.96</v>
      </c>
      <c r="E62" s="33">
        <f t="shared" si="2"/>
        <v>2033.5107505598062</v>
      </c>
      <c r="F62" s="34">
        <f>((F61/(C25*F5)*100)-E61)/100*(C25*F5)</f>
        <v>5483.4492494401939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3" t="s">
        <v>24</v>
      </c>
      <c r="R62" s="33" t="s">
        <v>24</v>
      </c>
      <c r="S62" s="3"/>
    </row>
    <row r="63" spans="1:19" ht="20.100000000000001" customHeight="1" x14ac:dyDescent="0.25">
      <c r="A63" s="31">
        <v>39</v>
      </c>
      <c r="B63" s="47">
        <f t="shared" ca="1" si="0"/>
        <v>46703</v>
      </c>
      <c r="C63" s="29">
        <v>14</v>
      </c>
      <c r="D63" s="34">
        <f t="shared" si="1"/>
        <v>7516.96</v>
      </c>
      <c r="E63" s="33">
        <f t="shared" si="2"/>
        <v>2045.4677937730976</v>
      </c>
      <c r="F63" s="34">
        <f>((F62/(C25*F5)*100)-E62)/100*(C25*F5)</f>
        <v>5471.4922062269025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3" t="s">
        <v>24</v>
      </c>
      <c r="R63" s="33" t="s">
        <v>24</v>
      </c>
      <c r="S63" s="3"/>
    </row>
    <row r="64" spans="1:19" ht="20.100000000000001" customHeight="1" x14ac:dyDescent="0.25">
      <c r="A64" s="31">
        <v>40</v>
      </c>
      <c r="B64" s="47">
        <f t="shared" ca="1" si="0"/>
        <v>46717</v>
      </c>
      <c r="C64" s="29">
        <v>14</v>
      </c>
      <c r="D64" s="34">
        <f t="shared" si="1"/>
        <v>7516.96</v>
      </c>
      <c r="E64" s="33">
        <f t="shared" si="2"/>
        <v>2057.4951444004837</v>
      </c>
      <c r="F64" s="34">
        <f>((F63/(C25*F5)*100)-E63)/100*(C25*F5)</f>
        <v>5459.4648555995163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3" t="s">
        <v>24</v>
      </c>
      <c r="R64" s="33" t="s">
        <v>24</v>
      </c>
      <c r="S64" s="3"/>
    </row>
    <row r="65" spans="1:19" ht="20.100000000000001" customHeight="1" x14ac:dyDescent="0.25">
      <c r="A65" s="27">
        <v>41</v>
      </c>
      <c r="B65" s="47">
        <f t="shared" ca="1" si="0"/>
        <v>46731</v>
      </c>
      <c r="C65" s="29">
        <v>14</v>
      </c>
      <c r="D65" s="34">
        <f t="shared" si="1"/>
        <v>7516.96</v>
      </c>
      <c r="E65" s="33">
        <f t="shared" si="2"/>
        <v>2069.593215849558</v>
      </c>
      <c r="F65" s="34">
        <f>((F64/(C25*F5)*100)-E64)/100*(C25*F5)</f>
        <v>5447.3667841504421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3" t="s">
        <v>24</v>
      </c>
      <c r="R65" s="33" t="s">
        <v>24</v>
      </c>
      <c r="S65" s="3"/>
    </row>
    <row r="66" spans="1:19" ht="20.100000000000001" customHeight="1" x14ac:dyDescent="0.25">
      <c r="A66" s="31">
        <v>42</v>
      </c>
      <c r="B66" s="47">
        <f t="shared" ca="1" si="0"/>
        <v>46745</v>
      </c>
      <c r="C66" s="29">
        <v>14</v>
      </c>
      <c r="D66" s="34">
        <f t="shared" si="1"/>
        <v>7516.96</v>
      </c>
      <c r="E66" s="33">
        <f t="shared" si="2"/>
        <v>2081.762423958754</v>
      </c>
      <c r="F66" s="34">
        <f>((F65/(C25*F5)*100)-E65)/100*(C25*F5)</f>
        <v>5435.1975760412461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3" t="s">
        <v>24</v>
      </c>
      <c r="R66" s="33" t="s">
        <v>24</v>
      </c>
      <c r="S66" s="3"/>
    </row>
    <row r="67" spans="1:19" ht="20.100000000000001" customHeight="1" x14ac:dyDescent="0.25">
      <c r="A67" s="31">
        <v>43</v>
      </c>
      <c r="B67" s="47">
        <f t="shared" ca="1" si="0"/>
        <v>46759</v>
      </c>
      <c r="C67" s="29">
        <v>14</v>
      </c>
      <c r="D67" s="34">
        <f t="shared" si="1"/>
        <v>7516.96</v>
      </c>
      <c r="E67" s="33">
        <f t="shared" si="2"/>
        <v>2094.0031870116318</v>
      </c>
      <c r="F67" s="34">
        <f>((F66/(C25*F5)*100)-E66)/100*(C25*F5)</f>
        <v>5422.9568129883683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3" t="s">
        <v>24</v>
      </c>
      <c r="R67" s="33" t="s">
        <v>24</v>
      </c>
      <c r="S67" s="3"/>
    </row>
    <row r="68" spans="1:19" ht="20.100000000000001" customHeight="1" x14ac:dyDescent="0.25">
      <c r="A68" s="27">
        <v>44</v>
      </c>
      <c r="B68" s="47">
        <f t="shared" ca="1" si="0"/>
        <v>46773</v>
      </c>
      <c r="C68" s="29">
        <v>14</v>
      </c>
      <c r="D68" s="34">
        <f t="shared" si="1"/>
        <v>7516.96</v>
      </c>
      <c r="E68" s="33">
        <f t="shared" si="2"/>
        <v>2106.3159257512598</v>
      </c>
      <c r="F68" s="34">
        <f>((F67/(C25*F5)*100)-E67)/100*(C25*F5)</f>
        <v>5410.6440742487403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3" t="s">
        <v>24</v>
      </c>
      <c r="R68" s="33" t="s">
        <v>24</v>
      </c>
      <c r="S68" s="3"/>
    </row>
    <row r="69" spans="1:19" ht="20.100000000000001" customHeight="1" x14ac:dyDescent="0.25">
      <c r="A69" s="31">
        <v>45</v>
      </c>
      <c r="B69" s="47">
        <f t="shared" ca="1" si="0"/>
        <v>46787</v>
      </c>
      <c r="C69" s="29">
        <v>14</v>
      </c>
      <c r="D69" s="34">
        <f t="shared" si="1"/>
        <v>7516.96</v>
      </c>
      <c r="E69" s="33">
        <f t="shared" si="2"/>
        <v>2118.7010633946766</v>
      </c>
      <c r="F69" s="34">
        <f>((F68/(C25*F5)*100)-E68)/100*(C25*F5)</f>
        <v>5398.2589366053235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3" t="s">
        <v>24</v>
      </c>
      <c r="R69" s="33" t="s">
        <v>24</v>
      </c>
      <c r="S69" s="3"/>
    </row>
    <row r="70" spans="1:19" ht="20.100000000000001" customHeight="1" x14ac:dyDescent="0.25">
      <c r="A70" s="31">
        <v>46</v>
      </c>
      <c r="B70" s="47">
        <f t="shared" ca="1" si="0"/>
        <v>46801</v>
      </c>
      <c r="C70" s="29">
        <v>14</v>
      </c>
      <c r="D70" s="34">
        <f t="shared" si="1"/>
        <v>7516.96</v>
      </c>
      <c r="E70" s="33">
        <f t="shared" si="2"/>
        <v>2131.1590256474374</v>
      </c>
      <c r="F70" s="34">
        <f>((F69/(C25*F5)*100)-E69)/100*(C25*F5)</f>
        <v>5385.8009743525627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3" t="s">
        <v>24</v>
      </c>
      <c r="R70" s="33" t="s">
        <v>24</v>
      </c>
      <c r="S70" s="3"/>
    </row>
    <row r="71" spans="1:19" ht="20.100000000000001" customHeight="1" x14ac:dyDescent="0.25">
      <c r="A71" s="27">
        <v>47</v>
      </c>
      <c r="B71" s="47">
        <f t="shared" ca="1" si="0"/>
        <v>46815</v>
      </c>
      <c r="C71" s="29">
        <v>14</v>
      </c>
      <c r="D71" s="34">
        <f t="shared" si="1"/>
        <v>7516.96</v>
      </c>
      <c r="E71" s="33">
        <f t="shared" si="2"/>
        <v>2143.6902407182442</v>
      </c>
      <c r="F71" s="34">
        <f>((F70/(C25*F5)*100)-E70)/100*(C25*F5)</f>
        <v>5373.2697592817558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3" t="s">
        <v>24</v>
      </c>
      <c r="R71" s="33" t="s">
        <v>24</v>
      </c>
      <c r="S71" s="3"/>
    </row>
    <row r="72" spans="1:19" ht="20.100000000000001" customHeight="1" x14ac:dyDescent="0.25">
      <c r="A72" s="31">
        <v>48</v>
      </c>
      <c r="B72" s="47">
        <f t="shared" ca="1" si="0"/>
        <v>46829</v>
      </c>
      <c r="C72" s="29">
        <v>14</v>
      </c>
      <c r="D72" s="34">
        <f t="shared" si="1"/>
        <v>7516.96</v>
      </c>
      <c r="E72" s="33">
        <f t="shared" si="2"/>
        <v>2156.2951393336671</v>
      </c>
      <c r="F72" s="34">
        <f>((F71/(C25*F5)*100)-E71)/100*(C25*F5)</f>
        <v>5360.664860666333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3" t="s">
        <v>24</v>
      </c>
      <c r="R72" s="33" t="s">
        <v>24</v>
      </c>
      <c r="S72" s="3"/>
    </row>
    <row r="73" spans="1:19" ht="20.100000000000001" customHeight="1" x14ac:dyDescent="0.25">
      <c r="A73" s="31">
        <v>49</v>
      </c>
      <c r="B73" s="47">
        <f t="shared" ca="1" si="0"/>
        <v>46843</v>
      </c>
      <c r="C73" s="29">
        <v>14</v>
      </c>
      <c r="D73" s="34">
        <f t="shared" si="1"/>
        <v>7516.96</v>
      </c>
      <c r="E73" s="33">
        <f t="shared" si="2"/>
        <v>2168.9741547529493</v>
      </c>
      <c r="F73" s="34">
        <f>((F72/(C25*F5)*100)-E72)/100*(C25*F5)</f>
        <v>5347.9858452470507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3" t="s">
        <v>24</v>
      </c>
      <c r="R73" s="33" t="s">
        <v>24</v>
      </c>
      <c r="S73" s="3"/>
    </row>
    <row r="74" spans="1:19" ht="20.100000000000001" customHeight="1" x14ac:dyDescent="0.25">
      <c r="A74" s="27">
        <v>50</v>
      </c>
      <c r="B74" s="47">
        <f t="shared" ca="1" si="0"/>
        <v>46857</v>
      </c>
      <c r="C74" s="29">
        <v>14</v>
      </c>
      <c r="D74" s="34">
        <f t="shared" si="1"/>
        <v>7516.96</v>
      </c>
      <c r="E74" s="33">
        <f t="shared" si="2"/>
        <v>2181.7277227828963</v>
      </c>
      <c r="F74" s="34">
        <f>((F73/(C25*F5)*100)-E73)/100*(C25*F5)</f>
        <v>5335.2322772171037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3" t="s">
        <v>24</v>
      </c>
      <c r="R74" s="33" t="s">
        <v>24</v>
      </c>
      <c r="S74" s="3"/>
    </row>
    <row r="75" spans="1:19" ht="20.100000000000001" customHeight="1" x14ac:dyDescent="0.25">
      <c r="A75" s="31">
        <v>51</v>
      </c>
      <c r="B75" s="47">
        <f t="shared" ca="1" si="0"/>
        <v>46871</v>
      </c>
      <c r="C75" s="29">
        <v>14</v>
      </c>
      <c r="D75" s="34">
        <f t="shared" si="1"/>
        <v>7516.96</v>
      </c>
      <c r="E75" s="33">
        <f t="shared" si="2"/>
        <v>2194.5562817928594</v>
      </c>
      <c r="F75" s="34">
        <f>((F74/(C25*F5)*100)-E74)/100*(C25*F5)</f>
        <v>5322.4037182071406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3" t="s">
        <v>24</v>
      </c>
      <c r="R75" s="33" t="s">
        <v>24</v>
      </c>
      <c r="S75" s="3"/>
    </row>
    <row r="76" spans="1:19" ht="20.100000000000001" customHeight="1" x14ac:dyDescent="0.25">
      <c r="A76" s="31">
        <v>52</v>
      </c>
      <c r="B76" s="47">
        <f t="shared" ca="1" si="0"/>
        <v>46885</v>
      </c>
      <c r="C76" s="29">
        <v>14</v>
      </c>
      <c r="D76" s="34">
        <f t="shared" si="1"/>
        <v>7516.96</v>
      </c>
      <c r="E76" s="33">
        <f t="shared" si="2"/>
        <v>2207.4602727298006</v>
      </c>
      <c r="F76" s="34">
        <f>((F75/(C25*F5)*100)-E75)/100*(C25*F5)</f>
        <v>5309.4997272701994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3" t="s">
        <v>24</v>
      </c>
      <c r="R76" s="33" t="s">
        <v>24</v>
      </c>
      <c r="S76" s="3"/>
    </row>
    <row r="77" spans="1:19" ht="20.100000000000001" customHeight="1" x14ac:dyDescent="0.25">
      <c r="A77" s="31">
        <v>53</v>
      </c>
      <c r="B77" s="47">
        <f t="shared" ca="1" si="0"/>
        <v>46899</v>
      </c>
      <c r="C77" s="29">
        <v>14</v>
      </c>
      <c r="D77" s="34">
        <f t="shared" si="1"/>
        <v>7516.96</v>
      </c>
      <c r="E77" s="33">
        <f t="shared" si="2"/>
        <v>2220.4401391334522</v>
      </c>
      <c r="F77" s="34">
        <f>((F76/(C25*F5)*100)-E76)/100*(C25*F5)</f>
        <v>5296.5198608665478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3" t="s">
        <v>24</v>
      </c>
      <c r="R77" s="33" t="s">
        <v>24</v>
      </c>
      <c r="S77" s="3"/>
    </row>
    <row r="78" spans="1:19" ht="20.100000000000001" customHeight="1" x14ac:dyDescent="0.25">
      <c r="A78" s="27">
        <v>54</v>
      </c>
      <c r="B78" s="47">
        <f t="shared" ca="1" si="0"/>
        <v>46913</v>
      </c>
      <c r="C78" s="29">
        <v>14</v>
      </c>
      <c r="D78" s="34">
        <f t="shared" si="1"/>
        <v>7516.96</v>
      </c>
      <c r="E78" s="33">
        <f t="shared" si="2"/>
        <v>2233.4963271515562</v>
      </c>
      <c r="F78" s="34">
        <f>((F77/(C25*F5)*100)-E77)/100*(C25*F5)</f>
        <v>5283.4636728484438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3" t="s">
        <v>24</v>
      </c>
      <c r="R78" s="33" t="s">
        <v>24</v>
      </c>
      <c r="S78" s="3"/>
    </row>
    <row r="79" spans="1:19" ht="20.100000000000001" customHeight="1" x14ac:dyDescent="0.25">
      <c r="A79" s="31">
        <v>55</v>
      </c>
      <c r="B79" s="47">
        <f t="shared" ca="1" si="0"/>
        <v>46927</v>
      </c>
      <c r="C79" s="29">
        <v>14</v>
      </c>
      <c r="D79" s="34">
        <f t="shared" si="1"/>
        <v>7516.96</v>
      </c>
      <c r="E79" s="33">
        <f t="shared" si="2"/>
        <v>2246.6292855552083</v>
      </c>
      <c r="F79" s="34">
        <f>((F78/(C25*F5)*100)-E78)/100*(C25*F5)</f>
        <v>5270.3307144447917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3" t="s">
        <v>24</v>
      </c>
      <c r="R79" s="33" t="s">
        <v>24</v>
      </c>
      <c r="S79" s="3"/>
    </row>
    <row r="80" spans="1:19" ht="20.100000000000001" customHeight="1" x14ac:dyDescent="0.25">
      <c r="A80" s="31">
        <v>56</v>
      </c>
      <c r="B80" s="47">
        <f t="shared" ca="1" si="0"/>
        <v>46941</v>
      </c>
      <c r="C80" s="29">
        <v>14</v>
      </c>
      <c r="D80" s="34">
        <f t="shared" si="1"/>
        <v>7516.96</v>
      </c>
      <c r="E80" s="33">
        <f t="shared" si="2"/>
        <v>2259.8394657542731</v>
      </c>
      <c r="F80" s="34">
        <f>((F79/(C25*F5)*100)-E79)/100*(C25*F5)</f>
        <v>5257.120534245727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3" t="s">
        <v>24</v>
      </c>
      <c r="R80" s="33" t="s">
        <v>24</v>
      </c>
      <c r="S80" s="3"/>
    </row>
    <row r="81" spans="1:19" ht="20.100000000000001" customHeight="1" x14ac:dyDescent="0.25">
      <c r="A81" s="27">
        <v>57</v>
      </c>
      <c r="B81" s="47">
        <f t="shared" ca="1" si="0"/>
        <v>46955</v>
      </c>
      <c r="C81" s="29">
        <v>14</v>
      </c>
      <c r="D81" s="34">
        <f t="shared" si="1"/>
        <v>7516.96</v>
      </c>
      <c r="E81" s="33">
        <f t="shared" si="2"/>
        <v>2273.1273218129072</v>
      </c>
      <c r="F81" s="34">
        <f>((F80/(C25*F5)*100)-E80)/100*(C25*F5)</f>
        <v>5243.8326781870928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3" t="s">
        <v>24</v>
      </c>
      <c r="R81" s="33" t="s">
        <v>24</v>
      </c>
      <c r="S81" s="3"/>
    </row>
    <row r="82" spans="1:19" ht="20.100000000000001" customHeight="1" x14ac:dyDescent="0.25">
      <c r="A82" s="31">
        <v>58</v>
      </c>
      <c r="B82" s="47">
        <f t="shared" ca="1" si="0"/>
        <v>46969</v>
      </c>
      <c r="C82" s="29">
        <v>14</v>
      </c>
      <c r="D82" s="34">
        <f t="shared" si="1"/>
        <v>7516.96</v>
      </c>
      <c r="E82" s="33">
        <f t="shared" si="2"/>
        <v>2286.4933104651673</v>
      </c>
      <c r="F82" s="34">
        <f>((F81/(C25*F5)*100)-E81)/100*(C25*F5)</f>
        <v>5230.4666895348328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3" t="s">
        <v>24</v>
      </c>
      <c r="R82" s="33" t="s">
        <v>24</v>
      </c>
      <c r="S82" s="3"/>
    </row>
    <row r="83" spans="1:19" ht="20.100000000000001" customHeight="1" x14ac:dyDescent="0.25">
      <c r="A83" s="31">
        <v>59</v>
      </c>
      <c r="B83" s="47">
        <f t="shared" ca="1" si="0"/>
        <v>46983</v>
      </c>
      <c r="C83" s="29">
        <v>14</v>
      </c>
      <c r="D83" s="34">
        <f t="shared" si="1"/>
        <v>7516.96</v>
      </c>
      <c r="E83" s="33">
        <f t="shared" si="2"/>
        <v>2299.9378911307012</v>
      </c>
      <c r="F83" s="34">
        <f>((F82/(C25*F5)*100)-E82)/100*(C25*F5)</f>
        <v>5217.0221088692988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3" t="s">
        <v>24</v>
      </c>
      <c r="R83" s="33" t="s">
        <v>24</v>
      </c>
      <c r="S83" s="3"/>
    </row>
    <row r="84" spans="1:19" ht="20.100000000000001" customHeight="1" x14ac:dyDescent="0.25">
      <c r="A84" s="27">
        <v>60</v>
      </c>
      <c r="B84" s="47">
        <f t="shared" ca="1" si="0"/>
        <v>46997</v>
      </c>
      <c r="C84" s="29">
        <v>14</v>
      </c>
      <c r="D84" s="34">
        <f t="shared" si="1"/>
        <v>7516.96</v>
      </c>
      <c r="E84" s="33">
        <f t="shared" si="2"/>
        <v>2313.4615259305501</v>
      </c>
      <c r="F84" s="34">
        <f>((F83/(C25*F5)*100)-E83)/100*(C25*F5)</f>
        <v>5203.4984740694499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3" t="s">
        <v>24</v>
      </c>
      <c r="R84" s="33" t="s">
        <v>24</v>
      </c>
      <c r="S84" s="3"/>
    </row>
    <row r="85" spans="1:19" ht="20.100000000000001" customHeight="1" x14ac:dyDescent="0.25">
      <c r="A85" s="31">
        <v>61</v>
      </c>
      <c r="B85" s="47">
        <f t="shared" ca="1" si="0"/>
        <v>47011</v>
      </c>
      <c r="C85" s="29">
        <v>14</v>
      </c>
      <c r="D85" s="34">
        <f t="shared" si="1"/>
        <v>7516.96</v>
      </c>
      <c r="E85" s="33">
        <f t="shared" si="2"/>
        <v>2327.0646797030213</v>
      </c>
      <c r="F85" s="34">
        <f>((F84/(C25*F5)*100)-E84)/100*(C25*F5)</f>
        <v>5189.8953202969788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3" t="s">
        <v>24</v>
      </c>
      <c r="R85" s="33" t="s">
        <v>24</v>
      </c>
      <c r="S85" s="3"/>
    </row>
    <row r="86" spans="1:19" ht="20.100000000000001" customHeight="1" x14ac:dyDescent="0.25">
      <c r="A86" s="31">
        <v>62</v>
      </c>
      <c r="B86" s="47">
        <f t="shared" ca="1" si="0"/>
        <v>47025</v>
      </c>
      <c r="C86" s="29">
        <v>14</v>
      </c>
      <c r="D86" s="34">
        <f t="shared" si="1"/>
        <v>7516.96</v>
      </c>
      <c r="E86" s="33">
        <f t="shared" si="2"/>
        <v>2340.7478200196747</v>
      </c>
      <c r="F86" s="34">
        <f>((F85/(C25*F5)*100)-E85)/100*(C25*F5)</f>
        <v>5176.2121799803253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3" t="s">
        <v>24</v>
      </c>
      <c r="R86" s="33" t="s">
        <v>24</v>
      </c>
      <c r="S86" s="3"/>
    </row>
    <row r="87" spans="1:19" ht="20.100000000000001" customHeight="1" x14ac:dyDescent="0.25">
      <c r="A87" s="27">
        <v>63</v>
      </c>
      <c r="B87" s="47">
        <f t="shared" ca="1" si="0"/>
        <v>47039</v>
      </c>
      <c r="C87" s="29">
        <v>14</v>
      </c>
      <c r="D87" s="34">
        <f t="shared" si="1"/>
        <v>7516.96</v>
      </c>
      <c r="E87" s="33">
        <f t="shared" si="2"/>
        <v>2354.5114172013909</v>
      </c>
      <c r="F87" s="34">
        <f>((F86/(C25*F5)*100)-E86)/100*(C25*F5)</f>
        <v>5162.4485827986091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3" t="s">
        <v>24</v>
      </c>
      <c r="R87" s="33" t="s">
        <v>24</v>
      </c>
      <c r="S87" s="3"/>
    </row>
    <row r="88" spans="1:19" ht="20.100000000000001" customHeight="1" x14ac:dyDescent="0.25">
      <c r="A88" s="31">
        <v>64</v>
      </c>
      <c r="B88" s="47">
        <f t="shared" ca="1" si="0"/>
        <v>47053</v>
      </c>
      <c r="C88" s="29">
        <v>14</v>
      </c>
      <c r="D88" s="34">
        <f t="shared" si="1"/>
        <v>7516.96</v>
      </c>
      <c r="E88" s="33">
        <f t="shared" si="2"/>
        <v>2368.3559443345339</v>
      </c>
      <c r="F88" s="34">
        <f>((F87/(C25*F5)*100)-E87)/100*(C25*F5)</f>
        <v>5148.6040556654661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3" t="s">
        <v>24</v>
      </c>
      <c r="R88" s="33" t="s">
        <v>24</v>
      </c>
      <c r="S88" s="3"/>
    </row>
    <row r="89" spans="1:19" ht="20.100000000000001" customHeight="1" x14ac:dyDescent="0.25">
      <c r="A89" s="31">
        <v>65</v>
      </c>
      <c r="B89" s="47">
        <f t="shared" ca="1" si="0"/>
        <v>47067</v>
      </c>
      <c r="C89" s="29">
        <v>14</v>
      </c>
      <c r="D89" s="34">
        <f t="shared" si="1"/>
        <v>7516.96</v>
      </c>
      <c r="E89" s="33">
        <f t="shared" si="2"/>
        <v>2382.2818772872215</v>
      </c>
      <c r="F89" s="34">
        <f>((F88/(C25*F5)*100)-E88)/100*(C25*F5)</f>
        <v>5134.6781227127785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3" t="s">
        <v>24</v>
      </c>
      <c r="R89" s="33" t="s">
        <v>24</v>
      </c>
      <c r="S89" s="3"/>
    </row>
    <row r="90" spans="1:19" ht="20.100000000000001" customHeight="1" x14ac:dyDescent="0.25">
      <c r="A90" s="31">
        <v>66</v>
      </c>
      <c r="B90" s="47">
        <f t="shared" ca="1" si="0"/>
        <v>47081</v>
      </c>
      <c r="C90" s="29">
        <v>14</v>
      </c>
      <c r="D90" s="34">
        <f t="shared" si="1"/>
        <v>7516.96</v>
      </c>
      <c r="E90" s="33">
        <f t="shared" si="2"/>
        <v>2396.2896947256695</v>
      </c>
      <c r="F90" s="34">
        <f>((F89/(C25*F5)*100)-E89)/100*(C25*F5)</f>
        <v>5120.6703052743305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3" t="s">
        <v>24</v>
      </c>
      <c r="R90" s="33" t="s">
        <v>24</v>
      </c>
      <c r="S90" s="3"/>
    </row>
    <row r="91" spans="1:19" ht="20.100000000000001" customHeight="1" x14ac:dyDescent="0.25">
      <c r="A91" s="27">
        <v>67</v>
      </c>
      <c r="B91" s="47">
        <f t="shared" ref="B91:B99" ca="1" si="3">B90+14</f>
        <v>47095</v>
      </c>
      <c r="C91" s="29">
        <v>14</v>
      </c>
      <c r="D91" s="34">
        <f t="shared" ref="D91:D99" si="4">D90</f>
        <v>7516.96</v>
      </c>
      <c r="E91" s="33">
        <f t="shared" ref="E91:E154" si="5">D91-F91</f>
        <v>2410.3798781306559</v>
      </c>
      <c r="F91" s="34">
        <f>((F90/(C25*F5)*100)-E90)/100*(C25*F5)</f>
        <v>5106.5801218693441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3" t="s">
        <v>24</v>
      </c>
      <c r="R91" s="33" t="s">
        <v>24</v>
      </c>
      <c r="S91" s="3"/>
    </row>
    <row r="92" spans="1:19" ht="20.100000000000001" customHeight="1" x14ac:dyDescent="0.25">
      <c r="A92" s="31">
        <v>68</v>
      </c>
      <c r="B92" s="47">
        <f t="shared" ca="1" si="3"/>
        <v>47109</v>
      </c>
      <c r="C92" s="29">
        <v>14</v>
      </c>
      <c r="D92" s="34">
        <f t="shared" si="4"/>
        <v>7516.96</v>
      </c>
      <c r="E92" s="33">
        <f t="shared" si="5"/>
        <v>2424.5529118140648</v>
      </c>
      <c r="F92" s="34">
        <f>((F91/(C25*F5)*100)-E91)/100*(C25*F5)</f>
        <v>5092.4070881859352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3" t="s">
        <v>24</v>
      </c>
      <c r="R92" s="33" t="s">
        <v>24</v>
      </c>
      <c r="S92" s="3"/>
    </row>
    <row r="93" spans="1:19" ht="20.100000000000001" customHeight="1" x14ac:dyDescent="0.25">
      <c r="A93" s="31">
        <v>69</v>
      </c>
      <c r="B93" s="47">
        <f t="shared" ca="1" si="3"/>
        <v>47123</v>
      </c>
      <c r="C93" s="29">
        <v>14</v>
      </c>
      <c r="D93" s="34">
        <f t="shared" si="4"/>
        <v>7516.96</v>
      </c>
      <c r="E93" s="33">
        <f t="shared" si="5"/>
        <v>2438.8092829355319</v>
      </c>
      <c r="F93" s="34">
        <f>((F92/(C25*F5)*100)-E92)/100*(C25*F5)</f>
        <v>5078.1507170644682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3" t="s">
        <v>24</v>
      </c>
      <c r="R93" s="33" t="s">
        <v>24</v>
      </c>
      <c r="S93" s="3"/>
    </row>
    <row r="94" spans="1:19" ht="20.100000000000001" customHeight="1" x14ac:dyDescent="0.25">
      <c r="A94" s="27">
        <v>70</v>
      </c>
      <c r="B94" s="47">
        <f t="shared" ca="1" si="3"/>
        <v>47137</v>
      </c>
      <c r="C94" s="29">
        <v>14</v>
      </c>
      <c r="D94" s="34">
        <f t="shared" si="4"/>
        <v>7516.96</v>
      </c>
      <c r="E94" s="33">
        <f t="shared" si="5"/>
        <v>2453.1494815191918</v>
      </c>
      <c r="F94" s="34">
        <f>((F93/(C25*F5)*100)-E93)/100*(C25*F5)</f>
        <v>5063.8105184808082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3" t="s">
        <v>24</v>
      </c>
      <c r="R94" s="33" t="s">
        <v>24</v>
      </c>
      <c r="S94" s="3"/>
    </row>
    <row r="95" spans="1:19" ht="20.100000000000001" customHeight="1" x14ac:dyDescent="0.25">
      <c r="A95" s="31">
        <v>71</v>
      </c>
      <c r="B95" s="47">
        <f t="shared" ca="1" si="3"/>
        <v>47151</v>
      </c>
      <c r="C95" s="29">
        <v>14</v>
      </c>
      <c r="D95" s="34">
        <f t="shared" si="4"/>
        <v>7516.96</v>
      </c>
      <c r="E95" s="33">
        <f t="shared" si="5"/>
        <v>2467.5740004705249</v>
      </c>
      <c r="F95" s="34">
        <f>((F94/(C25*F5)*100)-E94)/100*(C25*F5)</f>
        <v>5049.3859995294752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3" t="s">
        <v>24</v>
      </c>
      <c r="R95" s="33" t="s">
        <v>24</v>
      </c>
      <c r="S95" s="3"/>
    </row>
    <row r="96" spans="1:19" ht="20.100000000000001" customHeight="1" x14ac:dyDescent="0.25">
      <c r="A96" s="31">
        <v>72</v>
      </c>
      <c r="B96" s="47">
        <f t="shared" ca="1" si="3"/>
        <v>47165</v>
      </c>
      <c r="C96" s="29">
        <v>14</v>
      </c>
      <c r="D96" s="34">
        <f t="shared" si="4"/>
        <v>7516.96</v>
      </c>
      <c r="E96" s="33">
        <f t="shared" si="5"/>
        <v>2482.0833355932918</v>
      </c>
      <c r="F96" s="34">
        <f>((F95/(C25*F5)*100)-E95)/100*(C25*F5)</f>
        <v>5034.8766644067082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3" t="s">
        <v>24</v>
      </c>
      <c r="R96" s="33" t="s">
        <v>24</v>
      </c>
      <c r="S96" s="3"/>
    </row>
    <row r="97" spans="1:19" ht="20.100000000000001" customHeight="1" x14ac:dyDescent="0.25">
      <c r="A97" s="27">
        <v>73</v>
      </c>
      <c r="B97" s="47">
        <f t="shared" ca="1" si="3"/>
        <v>47179</v>
      </c>
      <c r="C97" s="29">
        <v>14</v>
      </c>
      <c r="D97" s="34">
        <f t="shared" si="4"/>
        <v>7516.96</v>
      </c>
      <c r="E97" s="33">
        <f t="shared" si="5"/>
        <v>2496.6779856065805</v>
      </c>
      <c r="F97" s="34">
        <f>((F96/(C25*F5)*100)-E96)/100*(C25*F5)</f>
        <v>5020.2820143934196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3" t="s">
        <v>24</v>
      </c>
      <c r="R97" s="33" t="s">
        <v>24</v>
      </c>
      <c r="S97" s="3"/>
    </row>
    <row r="98" spans="1:19" ht="20.100000000000001" customHeight="1" x14ac:dyDescent="0.25">
      <c r="A98" s="31">
        <v>74</v>
      </c>
      <c r="B98" s="47">
        <f t="shared" ca="1" si="3"/>
        <v>47193</v>
      </c>
      <c r="C98" s="29">
        <v>14</v>
      </c>
      <c r="D98" s="34">
        <f t="shared" si="4"/>
        <v>7516.96</v>
      </c>
      <c r="E98" s="33">
        <f t="shared" si="5"/>
        <v>2511.3584521619468</v>
      </c>
      <c r="F98" s="34">
        <f>((F97/(C25*F5)*100)-E97)/100*(C25*F5)</f>
        <v>5005.6015478380532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3" t="s">
        <v>24</v>
      </c>
      <c r="R98" s="33" t="s">
        <v>24</v>
      </c>
      <c r="S98" s="3"/>
    </row>
    <row r="99" spans="1:19" ht="20.100000000000001" customHeight="1" x14ac:dyDescent="0.25">
      <c r="A99" s="31">
        <v>75</v>
      </c>
      <c r="B99" s="47">
        <f t="shared" ca="1" si="3"/>
        <v>47207</v>
      </c>
      <c r="C99" s="29">
        <v>14</v>
      </c>
      <c r="D99" s="34">
        <f t="shared" si="4"/>
        <v>7516.96</v>
      </c>
      <c r="E99" s="33">
        <f t="shared" si="5"/>
        <v>2526.1252398606593</v>
      </c>
      <c r="F99" s="34">
        <f>((F98/(C25*F5)*100)-E98)/100*(C25*F5)</f>
        <v>4990.8347601393407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3" t="s">
        <v>24</v>
      </c>
      <c r="R99" s="33" t="s">
        <v>24</v>
      </c>
      <c r="S99" s="3"/>
    </row>
    <row r="100" spans="1:19" ht="20.100000000000001" customHeight="1" x14ac:dyDescent="0.25">
      <c r="A100" s="27">
        <v>76</v>
      </c>
      <c r="B100" s="47">
        <f ca="1">B99+14</f>
        <v>47221</v>
      </c>
      <c r="C100" s="29">
        <v>14</v>
      </c>
      <c r="D100" s="34">
        <f>D99</f>
        <v>7516.96</v>
      </c>
      <c r="E100" s="33">
        <f t="shared" si="5"/>
        <v>2540.9788562710401</v>
      </c>
      <c r="F100" s="34">
        <f>((F99/(C25*F5)*100)-E99)/100*(C25*F5)</f>
        <v>4975.98114372896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3" t="s">
        <v>24</v>
      </c>
      <c r="R100" s="33" t="s">
        <v>24</v>
      </c>
      <c r="S100" s="3"/>
    </row>
    <row r="101" spans="1:19" ht="20.100000000000001" customHeight="1" x14ac:dyDescent="0.25">
      <c r="A101" s="31">
        <v>77</v>
      </c>
      <c r="B101" s="47">
        <f t="shared" ref="B101:B164" ca="1" si="6">B100+14</f>
        <v>47235</v>
      </c>
      <c r="C101" s="29">
        <v>14</v>
      </c>
      <c r="D101" s="34">
        <f t="shared" ref="D101:D164" si="7">D100</f>
        <v>7516.96</v>
      </c>
      <c r="E101" s="33">
        <f t="shared" si="5"/>
        <v>2555.9198119459134</v>
      </c>
      <c r="F101" s="34">
        <f>((F100/(C25*F5)*100)-E100)/100*(C25*F5)</f>
        <v>4961.0401880540867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3" t="s">
        <v>24</v>
      </c>
      <c r="R101" s="33" t="s">
        <v>24</v>
      </c>
      <c r="S101" s="3"/>
    </row>
    <row r="102" spans="1:19" ht="20.100000000000001" customHeight="1" x14ac:dyDescent="0.25">
      <c r="A102" s="31">
        <v>78</v>
      </c>
      <c r="B102" s="47">
        <f t="shared" ca="1" si="6"/>
        <v>47249</v>
      </c>
      <c r="C102" s="29">
        <v>14</v>
      </c>
      <c r="D102" s="34">
        <f t="shared" si="7"/>
        <v>7516.96</v>
      </c>
      <c r="E102" s="33">
        <f t="shared" si="5"/>
        <v>2570.9486204401555</v>
      </c>
      <c r="F102" s="34">
        <f>((F101/(C25*F5)*100)-E101)/100*(C25*F5)</f>
        <v>4946.0113795598445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3" t="s">
        <v>24</v>
      </c>
      <c r="R102" s="33" t="s">
        <v>24</v>
      </c>
      <c r="S102" s="3"/>
    </row>
    <row r="103" spans="1:19" ht="20.100000000000001" customHeight="1" x14ac:dyDescent="0.25">
      <c r="A103" s="31">
        <v>79</v>
      </c>
      <c r="B103" s="47">
        <f t="shared" ca="1" si="6"/>
        <v>47263</v>
      </c>
      <c r="C103" s="29">
        <v>14</v>
      </c>
      <c r="D103" s="34">
        <f t="shared" si="7"/>
        <v>7516.96</v>
      </c>
      <c r="E103" s="33">
        <f t="shared" si="5"/>
        <v>2586.0657983283445</v>
      </c>
      <c r="F103" s="34">
        <f>((F102/(C25*F5)*100)-E102)/100*(C25*F5)</f>
        <v>4930.8942016716555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3" t="s">
        <v>24</v>
      </c>
      <c r="R103" s="33" t="s">
        <v>24</v>
      </c>
      <c r="S103" s="3"/>
    </row>
    <row r="104" spans="1:19" ht="20.100000000000001" customHeight="1" x14ac:dyDescent="0.25">
      <c r="A104" s="27">
        <v>80</v>
      </c>
      <c r="B104" s="47">
        <f t="shared" ca="1" si="6"/>
        <v>47277</v>
      </c>
      <c r="C104" s="29">
        <v>14</v>
      </c>
      <c r="D104" s="34">
        <f t="shared" si="7"/>
        <v>7516.96</v>
      </c>
      <c r="E104" s="33">
        <f t="shared" si="5"/>
        <v>2601.2718652225167</v>
      </c>
      <c r="F104" s="34">
        <f>((F103/(C25*F5)*100)-E103)/100*(C25*F5)</f>
        <v>4915.6881347774834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3" t="s">
        <v>24</v>
      </c>
      <c r="R104" s="33" t="s">
        <v>24</v>
      </c>
      <c r="S104" s="3"/>
    </row>
    <row r="105" spans="1:19" ht="20.100000000000001" customHeight="1" x14ac:dyDescent="0.25">
      <c r="A105" s="31">
        <v>81</v>
      </c>
      <c r="B105" s="47">
        <f t="shared" ca="1" si="6"/>
        <v>47291</v>
      </c>
      <c r="C105" s="29">
        <v>14</v>
      </c>
      <c r="D105" s="34">
        <f t="shared" si="7"/>
        <v>7516.96</v>
      </c>
      <c r="E105" s="33">
        <f t="shared" si="5"/>
        <v>2616.567343790025</v>
      </c>
      <c r="F105" s="34">
        <f>((F104/(C25*F5)*100)-E104)/100*(C25*F5)</f>
        <v>4900.392656209975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3" t="s">
        <v>24</v>
      </c>
      <c r="R105" s="33" t="s">
        <v>24</v>
      </c>
      <c r="S105" s="3"/>
    </row>
    <row r="106" spans="1:19" ht="20.100000000000001" customHeight="1" x14ac:dyDescent="0.25">
      <c r="A106" s="31">
        <v>82</v>
      </c>
      <c r="B106" s="47">
        <f t="shared" ca="1" si="6"/>
        <v>47305</v>
      </c>
      <c r="C106" s="29">
        <v>14</v>
      </c>
      <c r="D106" s="34">
        <f t="shared" si="7"/>
        <v>7516.96</v>
      </c>
      <c r="E106" s="33">
        <f t="shared" si="5"/>
        <v>2631.9527597715105</v>
      </c>
      <c r="F106" s="34">
        <f>((F105/(C25*F5)*100)-E105)/100*(C25*F5)</f>
        <v>4885.0072402284895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3" t="s">
        <v>24</v>
      </c>
      <c r="R106" s="33" t="s">
        <v>24</v>
      </c>
      <c r="S106" s="3"/>
    </row>
    <row r="107" spans="1:19" ht="20.100000000000001" customHeight="1" x14ac:dyDescent="0.25">
      <c r="A107" s="27">
        <v>83</v>
      </c>
      <c r="B107" s="47">
        <f t="shared" ca="1" si="6"/>
        <v>47319</v>
      </c>
      <c r="C107" s="29">
        <v>14</v>
      </c>
      <c r="D107" s="34">
        <f t="shared" si="7"/>
        <v>7516.96</v>
      </c>
      <c r="E107" s="33">
        <f t="shared" si="5"/>
        <v>2647.4286419989658</v>
      </c>
      <c r="F107" s="34">
        <f>((F106/(C25*F5)*100)-E106)/100*(C25*F5)</f>
        <v>4869.5313580010343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3" t="s">
        <v>24</v>
      </c>
      <c r="R107" s="33" t="s">
        <v>24</v>
      </c>
      <c r="S107" s="3"/>
    </row>
    <row r="108" spans="1:19" ht="20.100000000000001" customHeight="1" x14ac:dyDescent="0.25">
      <c r="A108" s="31">
        <v>84</v>
      </c>
      <c r="B108" s="47">
        <f t="shared" ca="1" si="6"/>
        <v>47333</v>
      </c>
      <c r="C108" s="29">
        <v>14</v>
      </c>
      <c r="D108" s="34">
        <f t="shared" si="7"/>
        <v>7516.96</v>
      </c>
      <c r="E108" s="33">
        <f t="shared" si="5"/>
        <v>2662.9955224139203</v>
      </c>
      <c r="F108" s="34">
        <f>((F107/(C25*F5)*100)-E107)/100*(C25*F5)</f>
        <v>4853.9644775860797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3" t="s">
        <v>24</v>
      </c>
      <c r="R108" s="33" t="s">
        <v>24</v>
      </c>
      <c r="S108" s="3"/>
    </row>
    <row r="109" spans="1:19" ht="20.100000000000001" customHeight="1" x14ac:dyDescent="0.25">
      <c r="A109" s="31">
        <v>85</v>
      </c>
      <c r="B109" s="47">
        <f t="shared" ca="1" si="6"/>
        <v>47347</v>
      </c>
      <c r="C109" s="29">
        <v>14</v>
      </c>
      <c r="D109" s="34">
        <f t="shared" si="7"/>
        <v>7516.96</v>
      </c>
      <c r="E109" s="33">
        <f t="shared" si="5"/>
        <v>2678.6539360857141</v>
      </c>
      <c r="F109" s="34">
        <f>((F108/(C25*F5)*100)-E108)/100*(C25*F5)</f>
        <v>4838.3060639142859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3" t="s">
        <v>24</v>
      </c>
      <c r="R109" s="33" t="s">
        <v>24</v>
      </c>
      <c r="S109" s="3"/>
    </row>
    <row r="110" spans="1:19" ht="20.100000000000001" customHeight="1" x14ac:dyDescent="0.25">
      <c r="A110" s="27">
        <v>86</v>
      </c>
      <c r="B110" s="47">
        <f t="shared" ca="1" si="6"/>
        <v>47361</v>
      </c>
      <c r="C110" s="29">
        <v>14</v>
      </c>
      <c r="D110" s="34">
        <f t="shared" si="7"/>
        <v>7516.96</v>
      </c>
      <c r="E110" s="33">
        <f t="shared" si="5"/>
        <v>2694.4044212298986</v>
      </c>
      <c r="F110" s="34">
        <f>((F109/(C25*F5)*100)-E109)/100*(C25*F5)</f>
        <v>4822.5555787701014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3" t="s">
        <v>24</v>
      </c>
      <c r="R110" s="33" t="s">
        <v>24</v>
      </c>
      <c r="S110" s="3"/>
    </row>
    <row r="111" spans="1:19" ht="20.100000000000001" customHeight="1" x14ac:dyDescent="0.25">
      <c r="A111" s="31">
        <v>87</v>
      </c>
      <c r="B111" s="47">
        <f t="shared" ca="1" si="6"/>
        <v>47375</v>
      </c>
      <c r="C111" s="29">
        <v>14</v>
      </c>
      <c r="D111" s="34">
        <f t="shared" si="7"/>
        <v>7516.96</v>
      </c>
      <c r="E111" s="33">
        <f t="shared" si="5"/>
        <v>2710.2475192267302</v>
      </c>
      <c r="F111" s="34">
        <f>((F110/(C25*F5)*100)-E110)/100*(C25*F5)</f>
        <v>4806.7124807732698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3" t="s">
        <v>24</v>
      </c>
      <c r="R111" s="33" t="s">
        <v>24</v>
      </c>
      <c r="S111" s="3"/>
    </row>
    <row r="112" spans="1:19" ht="20.100000000000001" customHeight="1" x14ac:dyDescent="0.25">
      <c r="A112" s="31">
        <v>88</v>
      </c>
      <c r="B112" s="47">
        <f t="shared" ca="1" si="6"/>
        <v>47389</v>
      </c>
      <c r="C112" s="29">
        <v>14</v>
      </c>
      <c r="D112" s="34">
        <f t="shared" si="7"/>
        <v>7516.96</v>
      </c>
      <c r="E112" s="33">
        <f t="shared" si="5"/>
        <v>2726.1837746397841</v>
      </c>
      <c r="F112" s="34">
        <f>((F111/(C25*F5)*100)-E111)/100*(C25*F5)</f>
        <v>4790.7762253602159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3" t="s">
        <v>24</v>
      </c>
      <c r="R112" s="33" t="s">
        <v>24</v>
      </c>
      <c r="S112" s="3"/>
    </row>
    <row r="113" spans="1:19" ht="20.100000000000001" customHeight="1" x14ac:dyDescent="0.25">
      <c r="A113" s="27">
        <v>89</v>
      </c>
      <c r="B113" s="47">
        <f t="shared" ca="1" si="6"/>
        <v>47403</v>
      </c>
      <c r="C113" s="29">
        <v>14</v>
      </c>
      <c r="D113" s="34">
        <f t="shared" si="7"/>
        <v>7516.96</v>
      </c>
      <c r="E113" s="33">
        <f t="shared" si="5"/>
        <v>2742.2137352346654</v>
      </c>
      <c r="F113" s="34">
        <f>((F112/(C25*F5)*100)-E112)/100*(C25*F5)</f>
        <v>4774.7462647653347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3" t="s">
        <v>24</v>
      </c>
      <c r="R113" s="33" t="s">
        <v>24</v>
      </c>
      <c r="S113" s="3"/>
    </row>
    <row r="114" spans="1:19" ht="20.100000000000001" customHeight="1" x14ac:dyDescent="0.25">
      <c r="A114" s="31">
        <v>90</v>
      </c>
      <c r="B114" s="47">
        <f t="shared" ca="1" si="6"/>
        <v>47417</v>
      </c>
      <c r="C114" s="29">
        <v>14</v>
      </c>
      <c r="D114" s="34">
        <f t="shared" si="7"/>
        <v>7516.96</v>
      </c>
      <c r="E114" s="33">
        <f t="shared" si="5"/>
        <v>2758.3379519978453</v>
      </c>
      <c r="F114" s="34">
        <f>((F113/(C25*F5)*100)-E113)/100*(C25*F5)</f>
        <v>4758.6220480021548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3" t="s">
        <v>24</v>
      </c>
      <c r="R114" s="33" t="s">
        <v>24</v>
      </c>
      <c r="S114" s="3"/>
    </row>
    <row r="115" spans="1:19" ht="20.100000000000001" customHeight="1" x14ac:dyDescent="0.25">
      <c r="A115" s="31">
        <v>91</v>
      </c>
      <c r="B115" s="47">
        <f t="shared" ca="1" si="6"/>
        <v>47431</v>
      </c>
      <c r="C115" s="29">
        <v>14</v>
      </c>
      <c r="D115" s="34">
        <f t="shared" si="7"/>
        <v>7516.96</v>
      </c>
      <c r="E115" s="33">
        <f t="shared" si="5"/>
        <v>2774.5569791555927</v>
      </c>
      <c r="F115" s="34">
        <f>((F114/(C25*F5)*100)-E114)/100*(C25*F5)</f>
        <v>4742.4030208444074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3" t="s">
        <v>24</v>
      </c>
      <c r="R115" s="33" t="s">
        <v>24</v>
      </c>
      <c r="S115" s="3"/>
    </row>
    <row r="116" spans="1:19" ht="20.100000000000001" customHeight="1" x14ac:dyDescent="0.25">
      <c r="A116" s="31">
        <v>92</v>
      </c>
      <c r="B116" s="47">
        <f t="shared" ca="1" si="6"/>
        <v>47445</v>
      </c>
      <c r="C116" s="29">
        <v>14</v>
      </c>
      <c r="D116" s="34">
        <f t="shared" si="7"/>
        <v>7516.96</v>
      </c>
      <c r="E116" s="33">
        <f t="shared" si="5"/>
        <v>2790.8713741930278</v>
      </c>
      <c r="F116" s="34">
        <f>((F115/(C25*F5)*100)-E115)/100*(C25*F5)</f>
        <v>4726.0886258069722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3" t="s">
        <v>24</v>
      </c>
      <c r="R116" s="33" t="s">
        <v>24</v>
      </c>
      <c r="S116" s="3"/>
    </row>
    <row r="117" spans="1:19" ht="20.100000000000001" customHeight="1" x14ac:dyDescent="0.25">
      <c r="A117" s="27">
        <v>93</v>
      </c>
      <c r="B117" s="47">
        <f t="shared" ca="1" si="6"/>
        <v>47459</v>
      </c>
      <c r="C117" s="29">
        <v>14</v>
      </c>
      <c r="D117" s="34">
        <f t="shared" si="7"/>
        <v>7516.96</v>
      </c>
      <c r="E117" s="33">
        <f t="shared" si="5"/>
        <v>2807.2816978732826</v>
      </c>
      <c r="F117" s="34">
        <f>((F116/(C25*F5)*100)-E116)/100*(C25*F5)</f>
        <v>4709.6783021267174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3" t="s">
        <v>24</v>
      </c>
      <c r="R117" s="33" t="s">
        <v>24</v>
      </c>
      <c r="S117" s="3"/>
    </row>
    <row r="118" spans="1:19" ht="20.100000000000001" customHeight="1" x14ac:dyDescent="0.25">
      <c r="A118" s="31">
        <v>94</v>
      </c>
      <c r="B118" s="47">
        <f t="shared" ca="1" si="6"/>
        <v>47473</v>
      </c>
      <c r="C118" s="29">
        <v>14</v>
      </c>
      <c r="D118" s="34">
        <f t="shared" si="7"/>
        <v>7516.96</v>
      </c>
      <c r="E118" s="33">
        <f t="shared" si="5"/>
        <v>2823.7885142567775</v>
      </c>
      <c r="F118" s="34">
        <f>((F117/(C25*F5)*100)-E117)/100*(C25*F5)</f>
        <v>4693.1714857432225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3" t="s">
        <v>24</v>
      </c>
      <c r="R118" s="33" t="s">
        <v>24</v>
      </c>
      <c r="S118" s="3"/>
    </row>
    <row r="119" spans="1:19" ht="20.100000000000001" customHeight="1" x14ac:dyDescent="0.25">
      <c r="A119" s="31">
        <v>95</v>
      </c>
      <c r="B119" s="47">
        <f t="shared" ca="1" si="6"/>
        <v>47487</v>
      </c>
      <c r="C119" s="29">
        <v>14</v>
      </c>
      <c r="D119" s="34">
        <f t="shared" si="7"/>
        <v>7516.96</v>
      </c>
      <c r="E119" s="33">
        <f t="shared" si="5"/>
        <v>2840.3923907206081</v>
      </c>
      <c r="F119" s="34">
        <f>((F118/(C25*F5)*100)-E118)/100*(C25*F5)</f>
        <v>4676.5676092793919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3" t="s">
        <v>24</v>
      </c>
      <c r="R119" s="33" t="s">
        <v>24</v>
      </c>
      <c r="S119" s="3"/>
    </row>
    <row r="120" spans="1:19" ht="20.100000000000001" customHeight="1" x14ac:dyDescent="0.25">
      <c r="A120" s="27">
        <v>96</v>
      </c>
      <c r="B120" s="47">
        <f t="shared" ca="1" si="6"/>
        <v>47501</v>
      </c>
      <c r="C120" s="29">
        <v>14</v>
      </c>
      <c r="D120" s="34">
        <f t="shared" si="7"/>
        <v>7516.96</v>
      </c>
      <c r="E120" s="33">
        <f t="shared" si="5"/>
        <v>2857.0938979780449</v>
      </c>
      <c r="F120" s="34">
        <f>((F119/(C25*F5)*100)-E119)/100*(C25*F5)</f>
        <v>4659.8661020219552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3" t="s">
        <v>24</v>
      </c>
      <c r="R120" s="33" t="s">
        <v>24</v>
      </c>
      <c r="S120" s="3"/>
    </row>
    <row r="121" spans="1:19" ht="20.100000000000001" customHeight="1" x14ac:dyDescent="0.25">
      <c r="A121" s="31">
        <v>97</v>
      </c>
      <c r="B121" s="47">
        <f t="shared" ca="1" si="6"/>
        <v>47515</v>
      </c>
      <c r="C121" s="29">
        <v>14</v>
      </c>
      <c r="D121" s="34">
        <f t="shared" si="7"/>
        <v>7516.96</v>
      </c>
      <c r="E121" s="33">
        <f t="shared" si="5"/>
        <v>2873.8936100981564</v>
      </c>
      <c r="F121" s="34">
        <f>((F120/(C25*F5)*100)-E120)/100*(C25*F5)</f>
        <v>4643.0663899018436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3" t="s">
        <v>24</v>
      </c>
      <c r="R121" s="33" t="s">
        <v>24</v>
      </c>
      <c r="S121" s="3"/>
    </row>
    <row r="122" spans="1:19" ht="20.100000000000001" customHeight="1" x14ac:dyDescent="0.25">
      <c r="A122" s="31">
        <v>98</v>
      </c>
      <c r="B122" s="47">
        <f t="shared" ca="1" si="6"/>
        <v>47529</v>
      </c>
      <c r="C122" s="29">
        <v>14</v>
      </c>
      <c r="D122" s="34">
        <f t="shared" si="7"/>
        <v>7516.96</v>
      </c>
      <c r="E122" s="33">
        <f t="shared" si="5"/>
        <v>2890.7921045255334</v>
      </c>
      <c r="F122" s="34">
        <f>((F121/(C25*F5)*100)-E121)/100*(C25*F5)</f>
        <v>4626.1678954744666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3" t="s">
        <v>24</v>
      </c>
      <c r="R122" s="33" t="s">
        <v>24</v>
      </c>
      <c r="S122" s="3"/>
    </row>
    <row r="123" spans="1:19" ht="20.100000000000001" customHeight="1" x14ac:dyDescent="0.25">
      <c r="A123" s="27">
        <v>99</v>
      </c>
      <c r="B123" s="47">
        <f t="shared" ca="1" si="6"/>
        <v>47543</v>
      </c>
      <c r="C123" s="29">
        <v>14</v>
      </c>
      <c r="D123" s="34">
        <f t="shared" si="7"/>
        <v>7516.96</v>
      </c>
      <c r="E123" s="33">
        <f t="shared" si="5"/>
        <v>2907.7899621001434</v>
      </c>
      <c r="F123" s="34">
        <f>((F122/(C25*F5)*100)-E122)/100*(C25*F5)</f>
        <v>4609.1700378998567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3" t="s">
        <v>24</v>
      </c>
      <c r="R123" s="33" t="s">
        <v>24</v>
      </c>
      <c r="S123" s="3"/>
    </row>
    <row r="124" spans="1:19" ht="20.100000000000001" customHeight="1" x14ac:dyDescent="0.25">
      <c r="A124" s="31">
        <v>100</v>
      </c>
      <c r="B124" s="47">
        <f t="shared" ca="1" si="6"/>
        <v>47557</v>
      </c>
      <c r="C124" s="29">
        <v>14</v>
      </c>
      <c r="D124" s="34">
        <f t="shared" si="7"/>
        <v>7516.96</v>
      </c>
      <c r="E124" s="33">
        <f t="shared" si="5"/>
        <v>2924.8877670772918</v>
      </c>
      <c r="F124" s="34">
        <f>((F123/(C25*F5)*100)-E123)/100*(C25*F5)</f>
        <v>4592.0722329227083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3" t="s">
        <v>24</v>
      </c>
      <c r="R124" s="33" t="s">
        <v>24</v>
      </c>
      <c r="S124" s="3"/>
    </row>
    <row r="125" spans="1:19" ht="20.100000000000001" customHeight="1" x14ac:dyDescent="0.25">
      <c r="A125" s="31">
        <v>101</v>
      </c>
      <c r="B125" s="47">
        <f t="shared" ca="1" si="6"/>
        <v>47571</v>
      </c>
      <c r="C125" s="29">
        <v>14</v>
      </c>
      <c r="D125" s="34">
        <f t="shared" si="7"/>
        <v>7516.96</v>
      </c>
      <c r="E125" s="33">
        <f t="shared" si="5"/>
        <v>2942.0861071477057</v>
      </c>
      <c r="F125" s="34">
        <f>((F124/(C25*F5)*100)-E124)/100*(C25*F5)</f>
        <v>4574.8738928522944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3" t="s">
        <v>24</v>
      </c>
      <c r="R125" s="33" t="s">
        <v>24</v>
      </c>
      <c r="S125" s="3"/>
    </row>
    <row r="126" spans="1:19" ht="20.100000000000001" customHeight="1" x14ac:dyDescent="0.25">
      <c r="A126" s="27">
        <v>102</v>
      </c>
      <c r="B126" s="47">
        <f t="shared" ca="1" si="6"/>
        <v>47585</v>
      </c>
      <c r="C126" s="29">
        <v>14</v>
      </c>
      <c r="D126" s="34">
        <f t="shared" si="7"/>
        <v>7516.96</v>
      </c>
      <c r="E126" s="33">
        <f t="shared" si="5"/>
        <v>2959.3855734577346</v>
      </c>
      <c r="F126" s="34">
        <f>((F125/(C25*F5)*100)-E125)/100*(C25*F5)</f>
        <v>4557.5744265422654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3" t="s">
        <v>24</v>
      </c>
      <c r="R126" s="33" t="s">
        <v>24</v>
      </c>
      <c r="S126" s="3"/>
    </row>
    <row r="127" spans="1:19" ht="20.100000000000001" customHeight="1" x14ac:dyDescent="0.25">
      <c r="A127" s="31">
        <v>103</v>
      </c>
      <c r="B127" s="47">
        <f t="shared" ca="1" si="6"/>
        <v>47599</v>
      </c>
      <c r="C127" s="29">
        <v>14</v>
      </c>
      <c r="D127" s="34">
        <f t="shared" si="7"/>
        <v>7516.96</v>
      </c>
      <c r="E127" s="33">
        <f t="shared" si="5"/>
        <v>2976.7867606296659</v>
      </c>
      <c r="F127" s="34">
        <f>((F126/(C25*F5)*100)-E126)/100*(C25*F5)</f>
        <v>4540.1732393703342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3" t="s">
        <v>24</v>
      </c>
      <c r="R127" s="33" t="s">
        <v>24</v>
      </c>
      <c r="S127" s="3"/>
    </row>
    <row r="128" spans="1:19" ht="20.100000000000001" customHeight="1" x14ac:dyDescent="0.25">
      <c r="A128" s="31">
        <v>104</v>
      </c>
      <c r="B128" s="47">
        <f t="shared" ca="1" si="6"/>
        <v>47613</v>
      </c>
      <c r="C128" s="29">
        <v>14</v>
      </c>
      <c r="D128" s="34">
        <f t="shared" si="7"/>
        <v>7516.96</v>
      </c>
      <c r="E128" s="33">
        <f t="shared" si="5"/>
        <v>2994.2902667821681</v>
      </c>
      <c r="F128" s="34">
        <f>((F127/(C25*F5)*100)-E127)/100*(C25*F5)</f>
        <v>4522.6697332178319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3" t="s">
        <v>24</v>
      </c>
      <c r="R128" s="33" t="s">
        <v>24</v>
      </c>
      <c r="S128" s="3"/>
    </row>
    <row r="129" spans="1:19" ht="20.100000000000001" customHeight="1" x14ac:dyDescent="0.25">
      <c r="A129" s="31">
        <v>105</v>
      </c>
      <c r="B129" s="47">
        <f t="shared" ca="1" si="6"/>
        <v>47627</v>
      </c>
      <c r="C129" s="29">
        <v>14</v>
      </c>
      <c r="D129" s="34">
        <f t="shared" si="7"/>
        <v>7516.96</v>
      </c>
      <c r="E129" s="33">
        <f t="shared" si="5"/>
        <v>3011.896693550847</v>
      </c>
      <c r="F129" s="34">
        <f>((F128/(C25*F5)*100)-E128)/100*(C25*F5)</f>
        <v>4505.0633064491531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0</v>
      </c>
      <c r="P129" s="34">
        <v>0</v>
      </c>
      <c r="Q129" s="33" t="s">
        <v>24</v>
      </c>
      <c r="R129" s="33" t="s">
        <v>24</v>
      </c>
      <c r="S129" s="3"/>
    </row>
    <row r="130" spans="1:19" ht="20.100000000000001" customHeight="1" x14ac:dyDescent="0.25">
      <c r="A130" s="27">
        <v>106</v>
      </c>
      <c r="B130" s="47">
        <f t="shared" ca="1" si="6"/>
        <v>47641</v>
      </c>
      <c r="C130" s="29">
        <v>14</v>
      </c>
      <c r="D130" s="34">
        <f t="shared" si="7"/>
        <v>7516.96</v>
      </c>
      <c r="E130" s="33">
        <f t="shared" si="5"/>
        <v>3029.6066461089267</v>
      </c>
      <c r="F130" s="34">
        <f>((F129/(C25*F5)*100)-E129)/100*(C25*F5)</f>
        <v>4487.3533538910733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3" t="s">
        <v>24</v>
      </c>
      <c r="R130" s="33" t="s">
        <v>24</v>
      </c>
      <c r="S130" s="3"/>
    </row>
    <row r="131" spans="1:19" ht="20.100000000000001" customHeight="1" x14ac:dyDescent="0.25">
      <c r="A131" s="31">
        <v>107</v>
      </c>
      <c r="B131" s="47">
        <f t="shared" ca="1" si="6"/>
        <v>47655</v>
      </c>
      <c r="C131" s="29">
        <v>14</v>
      </c>
      <c r="D131" s="34">
        <f t="shared" si="7"/>
        <v>7516.96</v>
      </c>
      <c r="E131" s="33">
        <f t="shared" si="5"/>
        <v>3047.4207331880461</v>
      </c>
      <c r="F131" s="34">
        <f>((F130/(C25*F5)*100)-E130)/100*(C25*F5)</f>
        <v>4469.5392668119539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3" t="s">
        <v>24</v>
      </c>
      <c r="R131" s="33" t="s">
        <v>24</v>
      </c>
      <c r="S131" s="3"/>
    </row>
    <row r="132" spans="1:19" ht="20.100000000000001" customHeight="1" x14ac:dyDescent="0.25">
      <c r="A132" s="31">
        <v>108</v>
      </c>
      <c r="B132" s="47">
        <f t="shared" ca="1" si="6"/>
        <v>47669</v>
      </c>
      <c r="C132" s="29">
        <v>14</v>
      </c>
      <c r="D132" s="34">
        <f t="shared" si="7"/>
        <v>7516.96</v>
      </c>
      <c r="E132" s="33">
        <f t="shared" si="5"/>
        <v>3065.3395670991922</v>
      </c>
      <c r="F132" s="34">
        <f>((F131/(C25*F5)*100)-E131)/100*(C25*F5)</f>
        <v>4451.6204329008078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3" t="s">
        <v>24</v>
      </c>
      <c r="R132" s="33" t="s">
        <v>24</v>
      </c>
      <c r="S132" s="3"/>
    </row>
    <row r="133" spans="1:19" ht="20.100000000000001" customHeight="1" x14ac:dyDescent="0.25">
      <c r="A133" s="27">
        <v>109</v>
      </c>
      <c r="B133" s="47">
        <f t="shared" ca="1" si="6"/>
        <v>47683</v>
      </c>
      <c r="C133" s="29">
        <v>14</v>
      </c>
      <c r="D133" s="34">
        <f t="shared" si="7"/>
        <v>7516.96</v>
      </c>
      <c r="E133" s="33">
        <f t="shared" si="5"/>
        <v>3083.3637637537349</v>
      </c>
      <c r="F133" s="34">
        <f>((F132/(C25*F5)*100)-E132)/100*(C25*F5)</f>
        <v>4433.5962362462651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3" t="s">
        <v>24</v>
      </c>
      <c r="R133" s="33" t="s">
        <v>24</v>
      </c>
      <c r="S133" s="3"/>
    </row>
    <row r="134" spans="1:19" ht="20.100000000000001" customHeight="1" x14ac:dyDescent="0.25">
      <c r="A134" s="31">
        <v>110</v>
      </c>
      <c r="B134" s="47">
        <f t="shared" ca="1" si="6"/>
        <v>47697</v>
      </c>
      <c r="C134" s="29">
        <v>14</v>
      </c>
      <c r="D134" s="34">
        <f t="shared" si="7"/>
        <v>7516.96</v>
      </c>
      <c r="E134" s="33">
        <f t="shared" si="5"/>
        <v>3101.4939426846076</v>
      </c>
      <c r="F134" s="34">
        <f>((F133/(C25*F5)*100)-E133)/100*(C25*F5)</f>
        <v>4415.4660573153924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3" t="s">
        <v>24</v>
      </c>
      <c r="R134" s="33" t="s">
        <v>24</v>
      </c>
      <c r="S134" s="3"/>
    </row>
    <row r="135" spans="1:19" ht="20.100000000000001" customHeight="1" x14ac:dyDescent="0.25">
      <c r="A135" s="31">
        <v>111</v>
      </c>
      <c r="B135" s="47">
        <f t="shared" ca="1" si="6"/>
        <v>47711</v>
      </c>
      <c r="C135" s="29">
        <v>14</v>
      </c>
      <c r="D135" s="34">
        <f t="shared" si="7"/>
        <v>7516.96</v>
      </c>
      <c r="E135" s="33">
        <f t="shared" si="5"/>
        <v>3119.7307270675929</v>
      </c>
      <c r="F135" s="34">
        <f>((F134/(C25*F5)*100)-E134)/100*(C25*F5)</f>
        <v>4397.2292729324072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3" t="s">
        <v>24</v>
      </c>
      <c r="R135" s="33" t="s">
        <v>24</v>
      </c>
      <c r="S135" s="3"/>
    </row>
    <row r="136" spans="1:19" ht="20.100000000000001" customHeight="1" x14ac:dyDescent="0.25">
      <c r="A136" s="27">
        <v>112</v>
      </c>
      <c r="B136" s="47">
        <f t="shared" ca="1" si="6"/>
        <v>47725</v>
      </c>
      <c r="C136" s="29">
        <v>14</v>
      </c>
      <c r="D136" s="34">
        <f t="shared" si="7"/>
        <v>7516.96</v>
      </c>
      <c r="E136" s="33">
        <f t="shared" si="5"/>
        <v>3138.0747437427499</v>
      </c>
      <c r="F136" s="34">
        <f>((F135/(C25*F5)*100)-E135)/100*(C25*F5)</f>
        <v>4378.8852562572501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33" t="s">
        <v>24</v>
      </c>
      <c r="R136" s="33" t="s">
        <v>24</v>
      </c>
      <c r="S136" s="3"/>
    </row>
    <row r="137" spans="1:19" ht="20.100000000000001" customHeight="1" x14ac:dyDescent="0.25">
      <c r="A137" s="31">
        <v>113</v>
      </c>
      <c r="B137" s="47">
        <f t="shared" ca="1" si="6"/>
        <v>47739</v>
      </c>
      <c r="C137" s="29">
        <v>14</v>
      </c>
      <c r="D137" s="34">
        <f t="shared" si="7"/>
        <v>7516.96</v>
      </c>
      <c r="E137" s="33">
        <f t="shared" si="5"/>
        <v>3156.5266232359572</v>
      </c>
      <c r="F137" s="34">
        <f>((F136/(C25*F5)*100)-E136)/100*(C25*F5)</f>
        <v>4360.4333767640428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3" t="s">
        <v>24</v>
      </c>
      <c r="R137" s="33" t="s">
        <v>24</v>
      </c>
      <c r="S137" s="3"/>
    </row>
    <row r="138" spans="1:19" ht="20.100000000000001" customHeight="1" x14ac:dyDescent="0.25">
      <c r="A138" s="31">
        <v>114</v>
      </c>
      <c r="B138" s="47">
        <f t="shared" ca="1" si="6"/>
        <v>47753</v>
      </c>
      <c r="C138" s="29">
        <v>14</v>
      </c>
      <c r="D138" s="34">
        <f t="shared" si="7"/>
        <v>7516.96</v>
      </c>
      <c r="E138" s="33">
        <f t="shared" si="5"/>
        <v>3175.0869997805848</v>
      </c>
      <c r="F138" s="34">
        <f>((F137/(C25*F5)*100)-E137)/100*(C25*F5)</f>
        <v>4341.8730002194152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3" t="s">
        <v>24</v>
      </c>
      <c r="R138" s="33" t="s">
        <v>24</v>
      </c>
      <c r="S138" s="3"/>
    </row>
    <row r="139" spans="1:19" ht="20.100000000000001" customHeight="1" x14ac:dyDescent="0.25">
      <c r="A139" s="27">
        <v>115</v>
      </c>
      <c r="B139" s="47">
        <f t="shared" ca="1" si="6"/>
        <v>47767</v>
      </c>
      <c r="C139" s="29">
        <v>14</v>
      </c>
      <c r="D139" s="34">
        <f t="shared" si="7"/>
        <v>7516.96</v>
      </c>
      <c r="E139" s="33">
        <f t="shared" si="5"/>
        <v>3193.7565113392948</v>
      </c>
      <c r="F139" s="34">
        <f>((F138/(C25*F5)*100)-E138)/100*(C25*F5)</f>
        <v>4323.2034886607053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  <c r="Q139" s="33" t="s">
        <v>24</v>
      </c>
      <c r="R139" s="33" t="s">
        <v>24</v>
      </c>
      <c r="S139" s="3"/>
    </row>
    <row r="140" spans="1:19" ht="20.100000000000001" customHeight="1" x14ac:dyDescent="0.25">
      <c r="A140" s="31">
        <v>116</v>
      </c>
      <c r="B140" s="47">
        <f t="shared" ca="1" si="6"/>
        <v>47781</v>
      </c>
      <c r="C140" s="29">
        <v>14</v>
      </c>
      <c r="D140" s="34">
        <f t="shared" si="7"/>
        <v>7516.96</v>
      </c>
      <c r="E140" s="33">
        <f t="shared" si="5"/>
        <v>3212.53579962597</v>
      </c>
      <c r="F140" s="34">
        <f>((F139/(C25*F5)*100)-E139)/100*(C25*F5)</f>
        <v>4304.4242003740301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3" t="s">
        <v>24</v>
      </c>
      <c r="R140" s="33" t="s">
        <v>24</v>
      </c>
      <c r="S140" s="3"/>
    </row>
    <row r="141" spans="1:19" ht="20.100000000000001" customHeight="1" x14ac:dyDescent="0.25">
      <c r="A141" s="31">
        <v>117</v>
      </c>
      <c r="B141" s="47">
        <f t="shared" ca="1" si="6"/>
        <v>47795</v>
      </c>
      <c r="C141" s="29">
        <v>14</v>
      </c>
      <c r="D141" s="34">
        <f t="shared" si="7"/>
        <v>7516.96</v>
      </c>
      <c r="E141" s="33">
        <f t="shared" si="5"/>
        <v>3231.4255101277713</v>
      </c>
      <c r="F141" s="34">
        <f>((F140/(C25*F5)*100)-E140)/100*(C25*F5)</f>
        <v>4285.5344898722287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3" t="s">
        <v>24</v>
      </c>
      <c r="R141" s="33" t="s">
        <v>24</v>
      </c>
      <c r="S141" s="3"/>
    </row>
    <row r="142" spans="1:19" ht="20.100000000000001" customHeight="1" x14ac:dyDescent="0.25">
      <c r="A142" s="31">
        <v>118</v>
      </c>
      <c r="B142" s="47">
        <f t="shared" ca="1" si="6"/>
        <v>47809</v>
      </c>
      <c r="C142" s="29">
        <v>14</v>
      </c>
      <c r="D142" s="34">
        <f t="shared" si="7"/>
        <v>7516.96</v>
      </c>
      <c r="E142" s="33">
        <f t="shared" si="5"/>
        <v>3250.426292127323</v>
      </c>
      <c r="F142" s="34">
        <f>((F141/(C25*F5)*100)-E141)/100*(C25*F5)</f>
        <v>4266.533707872677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3" t="s">
        <v>24</v>
      </c>
      <c r="R142" s="33" t="s">
        <v>24</v>
      </c>
      <c r="S142" s="3"/>
    </row>
    <row r="143" spans="1:19" ht="20.100000000000001" customHeight="1" x14ac:dyDescent="0.25">
      <c r="A143" s="27">
        <v>119</v>
      </c>
      <c r="B143" s="47">
        <f t="shared" ca="1" si="6"/>
        <v>47823</v>
      </c>
      <c r="C143" s="29">
        <v>14</v>
      </c>
      <c r="D143" s="34">
        <f t="shared" si="7"/>
        <v>7516.96</v>
      </c>
      <c r="E143" s="33">
        <f t="shared" si="5"/>
        <v>3269.5387987250315</v>
      </c>
      <c r="F143" s="34">
        <f>((F142/(C25*F5)*100)-E142)/100*(C25*F5)</f>
        <v>4247.4212012749686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3" t="s">
        <v>24</v>
      </c>
      <c r="R143" s="33" t="s">
        <v>24</v>
      </c>
      <c r="S143" s="3"/>
    </row>
    <row r="144" spans="1:19" ht="20.100000000000001" customHeight="1" x14ac:dyDescent="0.25">
      <c r="A144" s="31">
        <v>120</v>
      </c>
      <c r="B144" s="47">
        <f t="shared" ca="1" si="6"/>
        <v>47837</v>
      </c>
      <c r="C144" s="29">
        <v>14</v>
      </c>
      <c r="D144" s="34">
        <f t="shared" si="7"/>
        <v>7516.96</v>
      </c>
      <c r="E144" s="33">
        <f t="shared" si="5"/>
        <v>3288.7636868615346</v>
      </c>
      <c r="F144" s="34">
        <f>((F143/(C25*F5)*100)-E143)/100*(C25*F5)</f>
        <v>4228.1963131384655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3" t="s">
        <v>24</v>
      </c>
      <c r="R144" s="33" t="s">
        <v>24</v>
      </c>
      <c r="S144" s="3"/>
    </row>
    <row r="145" spans="1:19" ht="20.100000000000001" customHeight="1" x14ac:dyDescent="0.25">
      <c r="A145" s="31">
        <v>121</v>
      </c>
      <c r="B145" s="47">
        <f t="shared" ca="1" si="6"/>
        <v>47851</v>
      </c>
      <c r="C145" s="29">
        <v>14</v>
      </c>
      <c r="D145" s="34">
        <f t="shared" si="7"/>
        <v>7516.96</v>
      </c>
      <c r="E145" s="33">
        <f t="shared" si="5"/>
        <v>3308.1016173402804</v>
      </c>
      <c r="F145" s="34">
        <f>((F144/(C25*F5)*100)-E144)/100*(C25*F5)</f>
        <v>4208.8583826597196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3" t="s">
        <v>24</v>
      </c>
      <c r="R145" s="33" t="s">
        <v>24</v>
      </c>
      <c r="S145" s="3"/>
    </row>
    <row r="146" spans="1:19" ht="20.100000000000001" customHeight="1" x14ac:dyDescent="0.25">
      <c r="A146" s="27">
        <v>122</v>
      </c>
      <c r="B146" s="47">
        <f t="shared" ca="1" si="6"/>
        <v>47865</v>
      </c>
      <c r="C146" s="29">
        <v>14</v>
      </c>
      <c r="D146" s="34">
        <f t="shared" si="7"/>
        <v>7516.96</v>
      </c>
      <c r="E146" s="33">
        <f t="shared" si="5"/>
        <v>3327.5532548502415</v>
      </c>
      <c r="F146" s="34">
        <f>((F145/(C25*F5)*100)-E145)/100*(C25*F5)</f>
        <v>4189.4067451497585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3" t="s">
        <v>24</v>
      </c>
      <c r="R146" s="33" t="s">
        <v>24</v>
      </c>
      <c r="S146" s="3"/>
    </row>
    <row r="147" spans="1:19" ht="20.100000000000001" customHeight="1" x14ac:dyDescent="0.25">
      <c r="A147" s="31">
        <v>123</v>
      </c>
      <c r="B147" s="47">
        <f t="shared" ca="1" si="6"/>
        <v>47879</v>
      </c>
      <c r="C147" s="29">
        <v>14</v>
      </c>
      <c r="D147" s="34">
        <f t="shared" si="7"/>
        <v>7516.96</v>
      </c>
      <c r="E147" s="33">
        <f t="shared" si="5"/>
        <v>3347.1192679887608</v>
      </c>
      <c r="F147" s="34">
        <f>((F146/(C25*F5)*100)-E146)/100*(C25*F5)</f>
        <v>4169.8407320112392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3" t="s">
        <v>24</v>
      </c>
      <c r="R147" s="33" t="s">
        <v>24</v>
      </c>
      <c r="S147" s="3"/>
    </row>
    <row r="148" spans="1:19" ht="20.100000000000001" customHeight="1" x14ac:dyDescent="0.25">
      <c r="A148" s="31">
        <v>124</v>
      </c>
      <c r="B148" s="47">
        <f t="shared" ca="1" si="6"/>
        <v>47893</v>
      </c>
      <c r="C148" s="29">
        <v>14</v>
      </c>
      <c r="D148" s="34">
        <f t="shared" si="7"/>
        <v>7516.96</v>
      </c>
      <c r="E148" s="33">
        <f t="shared" si="5"/>
        <v>3366.8003292845342</v>
      </c>
      <c r="F148" s="34">
        <f>((F147/(C25*F5)*100)-E147)/100*(C25*F5)</f>
        <v>4150.1596707154658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3" t="s">
        <v>24</v>
      </c>
      <c r="R148" s="33" t="s">
        <v>24</v>
      </c>
      <c r="S148" s="3"/>
    </row>
    <row r="149" spans="1:19" ht="20.100000000000001" customHeight="1" x14ac:dyDescent="0.25">
      <c r="A149" s="27">
        <v>125</v>
      </c>
      <c r="B149" s="47">
        <f t="shared" ca="1" si="6"/>
        <v>47907</v>
      </c>
      <c r="C149" s="29">
        <v>14</v>
      </c>
      <c r="D149" s="34">
        <f t="shared" si="7"/>
        <v>7516.96</v>
      </c>
      <c r="E149" s="33">
        <f t="shared" si="5"/>
        <v>3386.5971152207276</v>
      </c>
      <c r="F149" s="34">
        <f>((F148/(C25*F5)*100)-E148)/100*(C25*F5)</f>
        <v>4130.3628847792725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33" t="s">
        <v>24</v>
      </c>
      <c r="R149" s="33" t="s">
        <v>24</v>
      </c>
      <c r="S149" s="3"/>
    </row>
    <row r="150" spans="1:19" ht="20.100000000000001" customHeight="1" x14ac:dyDescent="0.25">
      <c r="A150" s="31">
        <v>126</v>
      </c>
      <c r="B150" s="47">
        <f t="shared" ca="1" si="6"/>
        <v>47921</v>
      </c>
      <c r="C150" s="29">
        <v>14</v>
      </c>
      <c r="D150" s="34">
        <f t="shared" si="7"/>
        <v>7516.96</v>
      </c>
      <c r="E150" s="33">
        <f t="shared" si="5"/>
        <v>3406.5103062582248</v>
      </c>
      <c r="F150" s="34">
        <f>((F149/(C25*F5)*100)-E149)/100*(C25*F5)</f>
        <v>4110.4496937417753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3" t="s">
        <v>24</v>
      </c>
      <c r="R150" s="33" t="s">
        <v>24</v>
      </c>
      <c r="S150" s="3"/>
    </row>
    <row r="151" spans="1:19" ht="20.100000000000001" customHeight="1" x14ac:dyDescent="0.25">
      <c r="A151" s="31">
        <v>127</v>
      </c>
      <c r="B151" s="47">
        <f t="shared" ca="1" si="6"/>
        <v>47935</v>
      </c>
      <c r="C151" s="29">
        <v>14</v>
      </c>
      <c r="D151" s="34">
        <f t="shared" si="7"/>
        <v>7516.96</v>
      </c>
      <c r="E151" s="33">
        <f t="shared" si="5"/>
        <v>3426.5405868590228</v>
      </c>
      <c r="F151" s="34">
        <f>((F150/(C25*F5)*100)-E150)/100*(C25*F5)</f>
        <v>4090.4194131409772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3" t="s">
        <v>24</v>
      </c>
      <c r="R151" s="33" t="s">
        <v>24</v>
      </c>
      <c r="S151" s="3"/>
    </row>
    <row r="152" spans="1:19" ht="20.100000000000001" customHeight="1" x14ac:dyDescent="0.25">
      <c r="A152" s="27">
        <v>128</v>
      </c>
      <c r="B152" s="47">
        <f t="shared" ca="1" si="6"/>
        <v>47949</v>
      </c>
      <c r="C152" s="29">
        <v>14</v>
      </c>
      <c r="D152" s="34">
        <f t="shared" si="7"/>
        <v>7516.96</v>
      </c>
      <c r="E152" s="33">
        <f t="shared" si="5"/>
        <v>3446.6886455097538</v>
      </c>
      <c r="F152" s="34">
        <f>((F151/(C25*F5)*100)-E151)/100*(C25*F5)</f>
        <v>4070.2713544902463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3" t="s">
        <v>24</v>
      </c>
      <c r="R152" s="33" t="s">
        <v>24</v>
      </c>
      <c r="S152" s="3"/>
    </row>
    <row r="153" spans="1:19" ht="20.100000000000001" customHeight="1" x14ac:dyDescent="0.25">
      <c r="A153" s="31">
        <v>129</v>
      </c>
      <c r="B153" s="47">
        <f t="shared" ca="1" si="6"/>
        <v>47963</v>
      </c>
      <c r="C153" s="29">
        <v>14</v>
      </c>
      <c r="D153" s="34">
        <f t="shared" si="7"/>
        <v>7516.96</v>
      </c>
      <c r="E153" s="33">
        <f t="shared" si="5"/>
        <v>3466.9551747453515</v>
      </c>
      <c r="F153" s="34">
        <f>((F152/(C25*F5)*100)-E152)/100*(C25*F5)</f>
        <v>4050.0048252546485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3" t="s">
        <v>24</v>
      </c>
      <c r="R153" s="33" t="s">
        <v>24</v>
      </c>
      <c r="S153" s="3"/>
    </row>
    <row r="154" spans="1:19" ht="20.100000000000001" customHeight="1" x14ac:dyDescent="0.25">
      <c r="A154" s="31">
        <v>130</v>
      </c>
      <c r="B154" s="47">
        <f t="shared" ca="1" si="6"/>
        <v>47977</v>
      </c>
      <c r="C154" s="29">
        <v>14</v>
      </c>
      <c r="D154" s="34">
        <f t="shared" si="7"/>
        <v>7516.96</v>
      </c>
      <c r="E154" s="33">
        <f t="shared" si="5"/>
        <v>3487.3408711728543</v>
      </c>
      <c r="F154" s="34">
        <f>((F153/(C25*F5)*100)-E153)/100*(C25*F5)</f>
        <v>4029.6191288271457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3" t="s">
        <v>24</v>
      </c>
      <c r="R154" s="33" t="s">
        <v>24</v>
      </c>
      <c r="S154" s="3"/>
    </row>
    <row r="155" spans="1:19" ht="20.100000000000001" customHeight="1" x14ac:dyDescent="0.25">
      <c r="A155" s="31">
        <v>131</v>
      </c>
      <c r="B155" s="47">
        <f t="shared" ca="1" si="6"/>
        <v>47991</v>
      </c>
      <c r="C155" s="29">
        <v>14</v>
      </c>
      <c r="D155" s="34">
        <f t="shared" si="7"/>
        <v>7516.96</v>
      </c>
      <c r="E155" s="33">
        <f t="shared" ref="E155:E218" si="8">D155-F155</f>
        <v>3507.8464354953508</v>
      </c>
      <c r="F155" s="34">
        <f>((F154/(C25*F5)*100)-E154)/100*(C25*F5)</f>
        <v>4009.1135645046493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33" t="s">
        <v>24</v>
      </c>
      <c r="R155" s="33" t="s">
        <v>24</v>
      </c>
      <c r="S155" s="3"/>
    </row>
    <row r="156" spans="1:19" ht="20.100000000000001" customHeight="1" x14ac:dyDescent="0.25">
      <c r="A156" s="27">
        <v>132</v>
      </c>
      <c r="B156" s="47">
        <f t="shared" ca="1" si="6"/>
        <v>48005</v>
      </c>
      <c r="C156" s="29">
        <v>14</v>
      </c>
      <c r="D156" s="34">
        <f t="shared" si="7"/>
        <v>7516.96</v>
      </c>
      <c r="E156" s="33">
        <f t="shared" si="8"/>
        <v>3528.4725725360627</v>
      </c>
      <c r="F156" s="34">
        <f>((F155/(C25*F5)*100)-E155)/100*(C25*F5)</f>
        <v>3988.4874274639374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33" t="s">
        <v>24</v>
      </c>
      <c r="R156" s="33" t="s">
        <v>24</v>
      </c>
      <c r="S156" s="3"/>
    </row>
    <row r="157" spans="1:19" ht="20.100000000000001" customHeight="1" x14ac:dyDescent="0.25">
      <c r="A157" s="31">
        <v>133</v>
      </c>
      <c r="B157" s="47">
        <f t="shared" ca="1" si="6"/>
        <v>48019</v>
      </c>
      <c r="C157" s="29">
        <v>14</v>
      </c>
      <c r="D157" s="34">
        <f t="shared" si="7"/>
        <v>7516.96</v>
      </c>
      <c r="E157" s="33">
        <f t="shared" si="8"/>
        <v>3549.2199912625756</v>
      </c>
      <c r="F157" s="34">
        <f>((F156/(C25*F5)*100)-E156)/100*(C25*F5)</f>
        <v>3967.7400087374244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3" t="s">
        <v>24</v>
      </c>
      <c r="R157" s="33" t="s">
        <v>24</v>
      </c>
      <c r="S157" s="3"/>
    </row>
    <row r="158" spans="1:19" ht="20.100000000000001" customHeight="1" x14ac:dyDescent="0.25">
      <c r="A158" s="31">
        <v>134</v>
      </c>
      <c r="B158" s="47">
        <f t="shared" ca="1" si="6"/>
        <v>48033</v>
      </c>
      <c r="C158" s="29">
        <v>14</v>
      </c>
      <c r="D158" s="34">
        <f t="shared" si="7"/>
        <v>7516.96</v>
      </c>
      <c r="E158" s="33">
        <f t="shared" si="8"/>
        <v>3570.0894048111991</v>
      </c>
      <c r="F158" s="34">
        <f>((F157/(C25*F5)*100)-E157)/100*(C25*F5)</f>
        <v>3946.870595188801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3" t="s">
        <v>24</v>
      </c>
      <c r="R158" s="33" t="s">
        <v>24</v>
      </c>
      <c r="S158" s="3"/>
    </row>
    <row r="159" spans="1:19" ht="20.100000000000001" customHeight="1" x14ac:dyDescent="0.25">
      <c r="A159" s="27">
        <v>135</v>
      </c>
      <c r="B159" s="47">
        <f t="shared" ca="1" si="6"/>
        <v>48047</v>
      </c>
      <c r="C159" s="29">
        <v>14</v>
      </c>
      <c r="D159" s="34">
        <f t="shared" si="7"/>
        <v>7516.96</v>
      </c>
      <c r="E159" s="33">
        <f t="shared" si="8"/>
        <v>3591.0815305114884</v>
      </c>
      <c r="F159" s="34">
        <f>((F158/(C25*F5)*100)-E158)/100*(C25*F5)</f>
        <v>3925.8784694885117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3" t="s">
        <v>24</v>
      </c>
      <c r="R159" s="33" t="s">
        <v>24</v>
      </c>
      <c r="S159" s="3"/>
    </row>
    <row r="160" spans="1:19" ht="20.100000000000001" customHeight="1" x14ac:dyDescent="0.25">
      <c r="A160" s="31">
        <v>136</v>
      </c>
      <c r="B160" s="47">
        <f t="shared" ca="1" si="6"/>
        <v>48061</v>
      </c>
      <c r="C160" s="29">
        <v>14</v>
      </c>
      <c r="D160" s="34">
        <f t="shared" si="7"/>
        <v>7516.96</v>
      </c>
      <c r="E160" s="33">
        <f t="shared" si="8"/>
        <v>3612.197089910896</v>
      </c>
      <c r="F160" s="34">
        <f>((F159/(C25*F5)*100)-E159)/100*(C25*F5)</f>
        <v>3904.762910089104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3" t="s">
        <v>24</v>
      </c>
      <c r="R160" s="33" t="s">
        <v>24</v>
      </c>
      <c r="S160" s="3"/>
    </row>
    <row r="161" spans="1:19" ht="20.100000000000001" customHeight="1" x14ac:dyDescent="0.25">
      <c r="A161" s="31">
        <v>137</v>
      </c>
      <c r="B161" s="47">
        <f t="shared" ca="1" si="6"/>
        <v>48075</v>
      </c>
      <c r="C161" s="29">
        <v>14</v>
      </c>
      <c r="D161" s="34">
        <f t="shared" si="7"/>
        <v>7516.96</v>
      </c>
      <c r="E161" s="33">
        <f t="shared" si="8"/>
        <v>3633.4368087995722</v>
      </c>
      <c r="F161" s="34">
        <f>((F160/(C25*F5)*100)-E160)/100*(C25*F5)</f>
        <v>3883.5231912004278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3" t="s">
        <v>24</v>
      </c>
      <c r="R161" s="33" t="s">
        <v>24</v>
      </c>
      <c r="S161" s="3"/>
    </row>
    <row r="162" spans="1:19" ht="20.100000000000001" customHeight="1" x14ac:dyDescent="0.25">
      <c r="A162" s="27">
        <v>138</v>
      </c>
      <c r="B162" s="47">
        <f t="shared" ca="1" si="6"/>
        <v>48089</v>
      </c>
      <c r="C162" s="29">
        <v>14</v>
      </c>
      <c r="D162" s="34">
        <f t="shared" si="7"/>
        <v>7516.96</v>
      </c>
      <c r="E162" s="33">
        <f t="shared" si="8"/>
        <v>3654.8014172353137</v>
      </c>
      <c r="F162" s="34">
        <f>((F161/(C25*F5)*100)-E161)/100*(C25*F5)</f>
        <v>3862.1585827646863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3" t="s">
        <v>24</v>
      </c>
      <c r="R162" s="33" t="s">
        <v>24</v>
      </c>
      <c r="S162" s="3"/>
    </row>
    <row r="163" spans="1:19" ht="20.100000000000001" customHeight="1" x14ac:dyDescent="0.25">
      <c r="A163" s="31">
        <v>139</v>
      </c>
      <c r="B163" s="47">
        <f t="shared" ca="1" si="6"/>
        <v>48103</v>
      </c>
      <c r="C163" s="29">
        <v>14</v>
      </c>
      <c r="D163" s="34">
        <f t="shared" si="7"/>
        <v>7516.96</v>
      </c>
      <c r="E163" s="33">
        <f t="shared" si="8"/>
        <v>3676.2916495686572</v>
      </c>
      <c r="F163" s="34">
        <f>((F162/(C25*F5)*100)-E162)/100*(C25*F5)</f>
        <v>3840.6683504313428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  <c r="Q163" s="33" t="s">
        <v>24</v>
      </c>
      <c r="R163" s="33" t="s">
        <v>24</v>
      </c>
      <c r="S163" s="3"/>
    </row>
    <row r="164" spans="1:19" ht="20.100000000000001" customHeight="1" x14ac:dyDescent="0.25">
      <c r="A164" s="27">
        <v>140</v>
      </c>
      <c r="B164" s="47">
        <f t="shared" ca="1" si="6"/>
        <v>48117</v>
      </c>
      <c r="C164" s="29">
        <v>14</v>
      </c>
      <c r="D164" s="34">
        <f t="shared" si="7"/>
        <v>7516.96</v>
      </c>
      <c r="E164" s="33">
        <f t="shared" si="8"/>
        <v>3697.9082444681212</v>
      </c>
      <c r="F164" s="34">
        <f>((F163/(C25*F5)*100)-E163)/100*(C25*F5)</f>
        <v>3819.0517555318788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3" t="s">
        <v>24</v>
      </c>
      <c r="R164" s="33" t="s">
        <v>24</v>
      </c>
      <c r="S164" s="3"/>
    </row>
    <row r="165" spans="1:19" ht="20.100000000000001" customHeight="1" x14ac:dyDescent="0.25">
      <c r="A165" s="31">
        <v>141</v>
      </c>
      <c r="B165" s="47">
        <f t="shared" ref="B165:B228" ca="1" si="9">B164+14</f>
        <v>48131</v>
      </c>
      <c r="C165" s="29">
        <v>14</v>
      </c>
      <c r="D165" s="34">
        <f t="shared" ref="D165:D228" si="10">D164</f>
        <v>7516.96</v>
      </c>
      <c r="E165" s="33">
        <f t="shared" si="8"/>
        <v>3719.6519449455936</v>
      </c>
      <c r="F165" s="34">
        <f>((F164/(C25*F5)*100)-E164)/100*(C25*F5)</f>
        <v>3797.3080550544064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3" t="s">
        <v>24</v>
      </c>
      <c r="R165" s="33" t="s">
        <v>24</v>
      </c>
      <c r="S165" s="3"/>
    </row>
    <row r="166" spans="1:19" ht="20.100000000000001" customHeight="1" x14ac:dyDescent="0.25">
      <c r="A166" s="31">
        <v>142</v>
      </c>
      <c r="B166" s="47">
        <f t="shared" ca="1" si="9"/>
        <v>48145</v>
      </c>
      <c r="C166" s="29">
        <v>14</v>
      </c>
      <c r="D166" s="34">
        <f t="shared" si="10"/>
        <v>7516.96</v>
      </c>
      <c r="E166" s="33">
        <f t="shared" si="8"/>
        <v>3741.5234983818737</v>
      </c>
      <c r="F166" s="34">
        <f>((F165/(C25*F5)*100)-E165)/100*(C25*F5)</f>
        <v>3775.4365016181264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33" t="s">
        <v>24</v>
      </c>
      <c r="R166" s="33" t="s">
        <v>24</v>
      </c>
      <c r="S166" s="3"/>
    </row>
    <row r="167" spans="1:19" ht="20.100000000000001" customHeight="1" x14ac:dyDescent="0.25">
      <c r="A167" s="27">
        <v>143</v>
      </c>
      <c r="B167" s="47">
        <f t="shared" ca="1" si="9"/>
        <v>48159</v>
      </c>
      <c r="C167" s="29">
        <v>14</v>
      </c>
      <c r="D167" s="34">
        <f t="shared" si="10"/>
        <v>7516.96</v>
      </c>
      <c r="E167" s="33">
        <f t="shared" si="8"/>
        <v>3763.5236565523592</v>
      </c>
      <c r="F167" s="34">
        <f>((F166/(C25*F5)*100)-E166)/100*(C25*F5)</f>
        <v>3753.4363434476409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3" t="s">
        <v>24</v>
      </c>
      <c r="R167" s="33" t="s">
        <v>24</v>
      </c>
      <c r="S167" s="3"/>
    </row>
    <row r="168" spans="1:19" ht="20.100000000000001" customHeight="1" x14ac:dyDescent="0.25">
      <c r="A168" s="31">
        <v>144</v>
      </c>
      <c r="B168" s="47">
        <f t="shared" ca="1" si="9"/>
        <v>48173</v>
      </c>
      <c r="C168" s="29">
        <v>14</v>
      </c>
      <c r="D168" s="34">
        <f t="shared" si="10"/>
        <v>7516.96</v>
      </c>
      <c r="E168" s="33">
        <f t="shared" si="8"/>
        <v>3785.6531756528866</v>
      </c>
      <c r="F168" s="34">
        <f>((F167/(C25*F5)*100)-E167)/100*(C25*F5)</f>
        <v>3731.3068243471134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4">
        <v>0</v>
      </c>
      <c r="Q168" s="33" t="s">
        <v>24</v>
      </c>
      <c r="R168" s="33" t="s">
        <v>24</v>
      </c>
      <c r="S168" s="3"/>
    </row>
    <row r="169" spans="1:19" ht="20.100000000000001" customHeight="1" x14ac:dyDescent="0.25">
      <c r="A169" s="31">
        <v>145</v>
      </c>
      <c r="B169" s="47">
        <f t="shared" ca="1" si="9"/>
        <v>48187</v>
      </c>
      <c r="C169" s="29">
        <v>14</v>
      </c>
      <c r="D169" s="34">
        <f t="shared" si="10"/>
        <v>7516.96</v>
      </c>
      <c r="E169" s="33">
        <f t="shared" si="8"/>
        <v>3807.9128163257251</v>
      </c>
      <c r="F169" s="34">
        <f>((F168/(C25*F5)*100)-E168)/100*(C25*F5)</f>
        <v>3709.0471836742749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3" t="s">
        <v>24</v>
      </c>
      <c r="R169" s="33" t="s">
        <v>24</v>
      </c>
      <c r="S169" s="3"/>
    </row>
    <row r="170" spans="1:19" ht="20.100000000000001" customHeight="1" x14ac:dyDescent="0.25">
      <c r="A170" s="31">
        <v>146</v>
      </c>
      <c r="B170" s="47">
        <f t="shared" ca="1" si="9"/>
        <v>48201</v>
      </c>
      <c r="C170" s="29">
        <v>14</v>
      </c>
      <c r="D170" s="34">
        <f t="shared" si="10"/>
        <v>7516.96</v>
      </c>
      <c r="E170" s="33">
        <f t="shared" si="8"/>
        <v>3830.3033436857204</v>
      </c>
      <c r="F170" s="34">
        <f>((F169/(C25*F5)*100)-E169)/100*(C25*F5)</f>
        <v>3686.6566563142796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3" t="s">
        <v>24</v>
      </c>
      <c r="R170" s="33" t="s">
        <v>24</v>
      </c>
      <c r="S170" s="3"/>
    </row>
    <row r="171" spans="1:19" ht="20.100000000000001" customHeight="1" x14ac:dyDescent="0.25">
      <c r="A171" s="27">
        <v>147</v>
      </c>
      <c r="B171" s="47">
        <f t="shared" ca="1" si="9"/>
        <v>48215</v>
      </c>
      <c r="C171" s="29">
        <v>14</v>
      </c>
      <c r="D171" s="34">
        <f t="shared" si="10"/>
        <v>7516.96</v>
      </c>
      <c r="E171" s="33">
        <f t="shared" si="8"/>
        <v>3852.8255273465925</v>
      </c>
      <c r="F171" s="34">
        <f>((F170/(C25*F5)*100)-E170)/100*(C25*F5)</f>
        <v>3664.1344726534076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3" t="s">
        <v>24</v>
      </c>
      <c r="R171" s="33" t="s">
        <v>24</v>
      </c>
      <c r="S171" s="3"/>
    </row>
    <row r="172" spans="1:19" ht="20.100000000000001" customHeight="1" x14ac:dyDescent="0.25">
      <c r="A172" s="31">
        <v>148</v>
      </c>
      <c r="B172" s="47">
        <f t="shared" ca="1" si="9"/>
        <v>48229</v>
      </c>
      <c r="C172" s="29">
        <v>14</v>
      </c>
      <c r="D172" s="34">
        <f t="shared" si="10"/>
        <v>7516.96</v>
      </c>
      <c r="E172" s="33">
        <f t="shared" si="8"/>
        <v>3875.48014144739</v>
      </c>
      <c r="F172" s="34">
        <f>((F171/(C25*F5)*100)-E171)/100*(C25*F5)</f>
        <v>3641.47985855261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3" t="s">
        <v>24</v>
      </c>
      <c r="R172" s="33" t="s">
        <v>24</v>
      </c>
      <c r="S172" s="3"/>
    </row>
    <row r="173" spans="1:19" ht="20.100000000000001" customHeight="1" x14ac:dyDescent="0.25">
      <c r="A173" s="31">
        <v>149</v>
      </c>
      <c r="B173" s="47">
        <f t="shared" ca="1" si="9"/>
        <v>48243</v>
      </c>
      <c r="C173" s="29">
        <v>14</v>
      </c>
      <c r="D173" s="34">
        <f t="shared" si="10"/>
        <v>7516.96</v>
      </c>
      <c r="E173" s="33">
        <f t="shared" si="8"/>
        <v>3898.2679646791007</v>
      </c>
      <c r="F173" s="34">
        <f>((F172/(C25*F5)*100)-E172)/100*(C25*F5)</f>
        <v>3618.6920353208993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3" t="s">
        <v>24</v>
      </c>
      <c r="R173" s="33" t="s">
        <v>24</v>
      </c>
      <c r="S173" s="3"/>
    </row>
    <row r="174" spans="1:19" ht="20.100000000000001" customHeight="1" x14ac:dyDescent="0.25">
      <c r="A174" s="27">
        <v>150</v>
      </c>
      <c r="B174" s="47">
        <f t="shared" ca="1" si="9"/>
        <v>48257</v>
      </c>
      <c r="C174" s="29">
        <v>14</v>
      </c>
      <c r="D174" s="34">
        <f t="shared" si="10"/>
        <v>7516.96</v>
      </c>
      <c r="E174" s="33">
        <f t="shared" si="8"/>
        <v>3921.1897803114134</v>
      </c>
      <c r="F174" s="34">
        <f>((F173/(C25*F5)*100)-E173)/100*(C25*F5)</f>
        <v>3595.7702196885866</v>
      </c>
      <c r="G174" s="34">
        <v>0</v>
      </c>
      <c r="H174" s="34">
        <v>0</v>
      </c>
      <c r="I174" s="34">
        <v>0</v>
      </c>
      <c r="J174" s="34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4">
        <v>0</v>
      </c>
      <c r="Q174" s="33" t="s">
        <v>24</v>
      </c>
      <c r="R174" s="33" t="s">
        <v>24</v>
      </c>
      <c r="S174" s="3"/>
    </row>
    <row r="175" spans="1:19" ht="20.100000000000001" customHeight="1" x14ac:dyDescent="0.25">
      <c r="A175" s="31">
        <v>151</v>
      </c>
      <c r="B175" s="47">
        <f t="shared" ca="1" si="9"/>
        <v>48271</v>
      </c>
      <c r="C175" s="29">
        <v>14</v>
      </c>
      <c r="D175" s="34">
        <f t="shared" si="10"/>
        <v>7516.96</v>
      </c>
      <c r="E175" s="33">
        <f t="shared" si="8"/>
        <v>3944.2463762196444</v>
      </c>
      <c r="F175" s="34">
        <f>((F174/(C25*F5)*100)-E174)/100*(C25*F5)</f>
        <v>3572.7136237803556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3" t="s">
        <v>24</v>
      </c>
      <c r="R175" s="33" t="s">
        <v>24</v>
      </c>
      <c r="S175" s="3"/>
    </row>
    <row r="176" spans="1:19" ht="20.100000000000001" customHeight="1" x14ac:dyDescent="0.25">
      <c r="A176" s="31">
        <v>152</v>
      </c>
      <c r="B176" s="47">
        <f t="shared" ca="1" si="9"/>
        <v>48285</v>
      </c>
      <c r="C176" s="29">
        <v>14</v>
      </c>
      <c r="D176" s="34">
        <f t="shared" si="10"/>
        <v>7516.96</v>
      </c>
      <c r="E176" s="33">
        <f t="shared" si="8"/>
        <v>3967.4385449118163</v>
      </c>
      <c r="F176" s="34">
        <f>((F175/(C25*F5)*100)-E175)/100*(C25*F5)</f>
        <v>3549.5214550881838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3" t="s">
        <v>24</v>
      </c>
      <c r="R176" s="33" t="s">
        <v>24</v>
      </c>
      <c r="S176" s="3"/>
    </row>
    <row r="177" spans="1:19" ht="20.100000000000001" customHeight="1" x14ac:dyDescent="0.25">
      <c r="A177" s="27">
        <v>153</v>
      </c>
      <c r="B177" s="47">
        <f t="shared" ca="1" si="9"/>
        <v>48299</v>
      </c>
      <c r="C177" s="29">
        <v>14</v>
      </c>
      <c r="D177" s="34">
        <f t="shared" si="10"/>
        <v>7516.96</v>
      </c>
      <c r="E177" s="33">
        <f t="shared" si="8"/>
        <v>3990.7670835558974</v>
      </c>
      <c r="F177" s="34">
        <f>((F176/(C25*F5)*100)-E176)/100*(C25*F5)</f>
        <v>3526.1929164441026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3" t="s">
        <v>24</v>
      </c>
      <c r="R177" s="33" t="s">
        <v>24</v>
      </c>
      <c r="S177" s="3"/>
    </row>
    <row r="178" spans="1:19" ht="20.100000000000001" customHeight="1" x14ac:dyDescent="0.25">
      <c r="A178" s="31">
        <v>154</v>
      </c>
      <c r="B178" s="47">
        <f t="shared" ca="1" si="9"/>
        <v>48313</v>
      </c>
      <c r="C178" s="29">
        <v>14</v>
      </c>
      <c r="D178" s="34">
        <f t="shared" si="10"/>
        <v>7516.96</v>
      </c>
      <c r="E178" s="33">
        <f t="shared" si="8"/>
        <v>4014.2327940072068</v>
      </c>
      <c r="F178" s="34">
        <f>((F177/(C25*F5)*100)-E177)/100*(C25*F5)</f>
        <v>3502.7272059927932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3" t="s">
        <v>24</v>
      </c>
      <c r="R178" s="33" t="s">
        <v>24</v>
      </c>
      <c r="S178" s="3"/>
    </row>
    <row r="179" spans="1:19" ht="20.100000000000001" customHeight="1" x14ac:dyDescent="0.25">
      <c r="A179" s="27">
        <v>155</v>
      </c>
      <c r="B179" s="47">
        <f t="shared" ca="1" si="9"/>
        <v>48327</v>
      </c>
      <c r="C179" s="29">
        <v>14</v>
      </c>
      <c r="D179" s="34">
        <f t="shared" si="10"/>
        <v>7516.96</v>
      </c>
      <c r="E179" s="33">
        <f t="shared" si="8"/>
        <v>4037.8364828359686</v>
      </c>
      <c r="F179" s="34">
        <f>((F178/(C25*F5)*100)-E178)/100*(C25*F5)</f>
        <v>3479.1235171640315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4">
        <v>0</v>
      </c>
      <c r="Q179" s="33" t="s">
        <v>24</v>
      </c>
      <c r="R179" s="33" t="s">
        <v>24</v>
      </c>
      <c r="S179" s="3"/>
    </row>
    <row r="180" spans="1:19" ht="20.100000000000001" customHeight="1" x14ac:dyDescent="0.25">
      <c r="A180" s="31">
        <v>156</v>
      </c>
      <c r="B180" s="47">
        <f t="shared" ca="1" si="9"/>
        <v>48341</v>
      </c>
      <c r="C180" s="29">
        <v>14</v>
      </c>
      <c r="D180" s="34">
        <f t="shared" si="10"/>
        <v>7516.96</v>
      </c>
      <c r="E180" s="33">
        <f t="shared" si="8"/>
        <v>4061.5789613550442</v>
      </c>
      <c r="F180" s="34">
        <f>((F179/(C25*F5)*100)-E179)/100*(C25*F5)</f>
        <v>3455.3810386449559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3" t="s">
        <v>24</v>
      </c>
      <c r="R180" s="33" t="s">
        <v>24</v>
      </c>
      <c r="S180" s="3"/>
    </row>
    <row r="181" spans="1:19" ht="20.100000000000001" customHeight="1" x14ac:dyDescent="0.25">
      <c r="A181" s="31">
        <v>157</v>
      </c>
      <c r="B181" s="47">
        <f t="shared" ca="1" si="9"/>
        <v>48355</v>
      </c>
      <c r="C181" s="29">
        <v>14</v>
      </c>
      <c r="D181" s="34">
        <f t="shared" si="10"/>
        <v>7516.96</v>
      </c>
      <c r="E181" s="33">
        <f t="shared" si="8"/>
        <v>4085.4610456478117</v>
      </c>
      <c r="F181" s="34">
        <f>((F180/(C25*F5)*100)-E180)/100*(C25*F5)</f>
        <v>3431.4989543521883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3" t="s">
        <v>24</v>
      </c>
      <c r="R181" s="33" t="s">
        <v>24</v>
      </c>
      <c r="S181" s="3"/>
    </row>
    <row r="182" spans="1:19" ht="20.100000000000001" customHeight="1" x14ac:dyDescent="0.25">
      <c r="A182" s="27">
        <v>158</v>
      </c>
      <c r="B182" s="47">
        <f t="shared" ca="1" si="9"/>
        <v>48369</v>
      </c>
      <c r="C182" s="29">
        <v>14</v>
      </c>
      <c r="D182" s="34">
        <f t="shared" si="10"/>
        <v>7516.96</v>
      </c>
      <c r="E182" s="33">
        <f t="shared" si="8"/>
        <v>4109.4835565962212</v>
      </c>
      <c r="F182" s="34">
        <f>((F181/(C25*F5)*100)-E181)/100*(C25*F5)</f>
        <v>3407.4764434037788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3" t="s">
        <v>24</v>
      </c>
      <c r="R182" s="33" t="s">
        <v>24</v>
      </c>
      <c r="S182" s="3"/>
    </row>
    <row r="183" spans="1:19" ht="20.100000000000001" customHeight="1" x14ac:dyDescent="0.25">
      <c r="A183" s="31">
        <v>159</v>
      </c>
      <c r="B183" s="47">
        <f t="shared" ca="1" si="9"/>
        <v>48383</v>
      </c>
      <c r="C183" s="29">
        <v>14</v>
      </c>
      <c r="D183" s="34">
        <f t="shared" si="10"/>
        <v>7516.96</v>
      </c>
      <c r="E183" s="33">
        <f t="shared" si="8"/>
        <v>4133.6473199090069</v>
      </c>
      <c r="F183" s="34">
        <f>((F182/(C25*F5)*100)-E182)/100*(C25*F5)</f>
        <v>3383.3126800909931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3" t="s">
        <v>24</v>
      </c>
      <c r="R183" s="33" t="s">
        <v>24</v>
      </c>
      <c r="S183" s="3"/>
    </row>
    <row r="184" spans="1:19" ht="20.100000000000001" customHeight="1" x14ac:dyDescent="0.25">
      <c r="A184" s="31">
        <v>160</v>
      </c>
      <c r="B184" s="47">
        <f t="shared" ca="1" si="9"/>
        <v>48397</v>
      </c>
      <c r="C184" s="29">
        <v>14</v>
      </c>
      <c r="D184" s="34">
        <f t="shared" si="10"/>
        <v>7516.96</v>
      </c>
      <c r="E184" s="33">
        <f t="shared" si="8"/>
        <v>4157.9531661500714</v>
      </c>
      <c r="F184" s="34">
        <f>((F183/(C25*F5)*100)-E183)/100*(C25*F5)</f>
        <v>3359.0068338499286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3" t="s">
        <v>24</v>
      </c>
      <c r="R184" s="33" t="s">
        <v>24</v>
      </c>
      <c r="S184" s="3"/>
    </row>
    <row r="185" spans="1:19" ht="20.100000000000001" customHeight="1" x14ac:dyDescent="0.25">
      <c r="A185" s="31">
        <v>161</v>
      </c>
      <c r="B185" s="47">
        <f t="shared" ca="1" si="9"/>
        <v>48411</v>
      </c>
      <c r="C185" s="29">
        <v>14</v>
      </c>
      <c r="D185" s="34">
        <f t="shared" si="10"/>
        <v>7516.96</v>
      </c>
      <c r="E185" s="33">
        <f t="shared" si="8"/>
        <v>4182.4019307670333</v>
      </c>
      <c r="F185" s="34">
        <f>((F184/(C25*F5)*100)-E184)/100*(C25*F5)</f>
        <v>3334.5580692329663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3" t="s">
        <v>24</v>
      </c>
      <c r="R185" s="33" t="s">
        <v>24</v>
      </c>
      <c r="S185" s="3"/>
    </row>
    <row r="186" spans="1:19" ht="20.100000000000001" customHeight="1" x14ac:dyDescent="0.25">
      <c r="A186" s="27">
        <v>162</v>
      </c>
      <c r="B186" s="47">
        <f t="shared" ca="1" si="9"/>
        <v>48425</v>
      </c>
      <c r="C186" s="29">
        <v>14</v>
      </c>
      <c r="D186" s="34">
        <f t="shared" si="10"/>
        <v>7516.96</v>
      </c>
      <c r="E186" s="33">
        <f t="shared" si="8"/>
        <v>4206.9944541199438</v>
      </c>
      <c r="F186" s="34">
        <f>((F185/(C25*F5)*100)-E185)/100*(C25*F5)</f>
        <v>3309.9655458800567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3" t="s">
        <v>24</v>
      </c>
      <c r="R186" s="33" t="s">
        <v>24</v>
      </c>
      <c r="S186" s="3"/>
    </row>
    <row r="187" spans="1:19" ht="20.100000000000001" customHeight="1" x14ac:dyDescent="0.25">
      <c r="A187" s="31">
        <v>163</v>
      </c>
      <c r="B187" s="47">
        <f t="shared" ca="1" si="9"/>
        <v>48439</v>
      </c>
      <c r="C187" s="29">
        <v>14</v>
      </c>
      <c r="D187" s="34">
        <f t="shared" si="10"/>
        <v>7516.96</v>
      </c>
      <c r="E187" s="33">
        <f t="shared" si="8"/>
        <v>4231.7315815101683</v>
      </c>
      <c r="F187" s="34">
        <f>((F186/(C25*F5)*100)-E186)/100*(C25*F5)</f>
        <v>3285.2284184898313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3" t="s">
        <v>24</v>
      </c>
      <c r="R187" s="33" t="s">
        <v>24</v>
      </c>
      <c r="S187" s="3"/>
    </row>
    <row r="188" spans="1:19" ht="20.100000000000001" customHeight="1" x14ac:dyDescent="0.25">
      <c r="A188" s="31">
        <v>164</v>
      </c>
      <c r="B188" s="47">
        <f t="shared" ca="1" si="9"/>
        <v>48453</v>
      </c>
      <c r="C188" s="29">
        <v>14</v>
      </c>
      <c r="D188" s="34">
        <f t="shared" si="10"/>
        <v>7516.96</v>
      </c>
      <c r="E188" s="33">
        <f t="shared" si="8"/>
        <v>4256.6141632094486</v>
      </c>
      <c r="F188" s="34">
        <f>((F187/(C25*F5)*100)-E187)/100*(C25*F5)</f>
        <v>3260.3458367905514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3" t="s">
        <v>24</v>
      </c>
      <c r="R188" s="33" t="s">
        <v>24</v>
      </c>
      <c r="S188" s="3"/>
    </row>
    <row r="189" spans="1:19" ht="20.100000000000001" customHeight="1" x14ac:dyDescent="0.25">
      <c r="A189" s="27">
        <v>165</v>
      </c>
      <c r="B189" s="47">
        <f t="shared" ca="1" si="9"/>
        <v>48467</v>
      </c>
      <c r="C189" s="29">
        <v>14</v>
      </c>
      <c r="D189" s="34">
        <f t="shared" si="10"/>
        <v>7516.96</v>
      </c>
      <c r="E189" s="33">
        <f t="shared" si="8"/>
        <v>4281.6430544891209</v>
      </c>
      <c r="F189" s="34">
        <f>((F188/(C25*F5)*100)-E188)/100*(C25*F5)</f>
        <v>3235.3169455108796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3" t="s">
        <v>24</v>
      </c>
      <c r="R189" s="33" t="s">
        <v>24</v>
      </c>
      <c r="S189" s="3"/>
    </row>
    <row r="190" spans="1:19" ht="20.100000000000001" customHeight="1" x14ac:dyDescent="0.25">
      <c r="A190" s="31">
        <v>166</v>
      </c>
      <c r="B190" s="47">
        <f t="shared" ca="1" si="9"/>
        <v>48481</v>
      </c>
      <c r="C190" s="29">
        <v>14</v>
      </c>
      <c r="D190" s="34">
        <f t="shared" si="10"/>
        <v>7516.96</v>
      </c>
      <c r="E190" s="33">
        <f t="shared" si="8"/>
        <v>4306.8191156495159</v>
      </c>
      <c r="F190" s="34">
        <f>((F189/(C25*F5)*100)-E189)/100*(C25*F5)</f>
        <v>3210.1408843504837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0</v>
      </c>
      <c r="Q190" s="33" t="s">
        <v>24</v>
      </c>
      <c r="R190" s="33" t="s">
        <v>24</v>
      </c>
      <c r="S190" s="3"/>
    </row>
    <row r="191" spans="1:19" ht="20.100000000000001" customHeight="1" x14ac:dyDescent="0.25">
      <c r="A191" s="31">
        <v>167</v>
      </c>
      <c r="B191" s="47">
        <f t="shared" ca="1" si="9"/>
        <v>48495</v>
      </c>
      <c r="C191" s="29">
        <v>14</v>
      </c>
      <c r="D191" s="34">
        <f t="shared" si="10"/>
        <v>7516.96</v>
      </c>
      <c r="E191" s="33">
        <f t="shared" si="8"/>
        <v>4332.1432120495356</v>
      </c>
      <c r="F191" s="34">
        <f>((F190/(C25*F5)*100)-E190)/100*(C25*F5)</f>
        <v>3184.816787950464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3" t="s">
        <v>24</v>
      </c>
      <c r="R191" s="33" t="s">
        <v>24</v>
      </c>
      <c r="S191" s="3"/>
    </row>
    <row r="192" spans="1:19" ht="20.100000000000001" customHeight="1" x14ac:dyDescent="0.25">
      <c r="A192" s="27">
        <v>168</v>
      </c>
      <c r="B192" s="47">
        <f t="shared" ca="1" si="9"/>
        <v>48509</v>
      </c>
      <c r="C192" s="29">
        <v>14</v>
      </c>
      <c r="D192" s="34">
        <f t="shared" si="10"/>
        <v>7516.96</v>
      </c>
      <c r="E192" s="33">
        <f t="shared" si="8"/>
        <v>4357.6162141363875</v>
      </c>
      <c r="F192" s="34">
        <f>((F191/(C25*F5)*100)-E191)/100*(C25*F5)</f>
        <v>3159.343785863613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0</v>
      </c>
      <c r="Q192" s="33" t="s">
        <v>24</v>
      </c>
      <c r="R192" s="33" t="s">
        <v>24</v>
      </c>
      <c r="S192" s="3"/>
    </row>
    <row r="193" spans="1:19" ht="20.100000000000001" customHeight="1" x14ac:dyDescent="0.25">
      <c r="A193" s="31">
        <v>169</v>
      </c>
      <c r="B193" s="47">
        <f t="shared" ca="1" si="9"/>
        <v>48523</v>
      </c>
      <c r="C193" s="29">
        <v>14</v>
      </c>
      <c r="D193" s="34">
        <f t="shared" si="10"/>
        <v>7516.96</v>
      </c>
      <c r="E193" s="33">
        <f t="shared" si="8"/>
        <v>4383.2389974755079</v>
      </c>
      <c r="F193" s="34">
        <f>((F192/(C25*F5)*100)-E192)/100*(C25*F5)</f>
        <v>3133.7210025244917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  <c r="Q193" s="33" t="s">
        <v>24</v>
      </c>
      <c r="R193" s="33" t="s">
        <v>24</v>
      </c>
      <c r="S193" s="3"/>
    </row>
    <row r="194" spans="1:19" ht="20.100000000000001" customHeight="1" x14ac:dyDescent="0.25">
      <c r="A194" s="27">
        <v>170</v>
      </c>
      <c r="B194" s="47">
        <f t="shared" ca="1" si="9"/>
        <v>48537</v>
      </c>
      <c r="C194" s="29">
        <v>14</v>
      </c>
      <c r="D194" s="34">
        <f t="shared" si="10"/>
        <v>7516.96</v>
      </c>
      <c r="E194" s="33">
        <f t="shared" si="8"/>
        <v>4409.0124427806641</v>
      </c>
      <c r="F194" s="34">
        <f>((F193/(C25*F5)*100)-E193)/100*(C25*F5)</f>
        <v>3107.947557219336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3" t="s">
        <v>24</v>
      </c>
      <c r="R194" s="33" t="s">
        <v>24</v>
      </c>
      <c r="S194" s="3"/>
    </row>
    <row r="195" spans="1:19" ht="20.100000000000001" customHeight="1" x14ac:dyDescent="0.25">
      <c r="A195" s="31">
        <v>171</v>
      </c>
      <c r="B195" s="47">
        <f t="shared" ca="1" si="9"/>
        <v>48551</v>
      </c>
      <c r="C195" s="29">
        <v>14</v>
      </c>
      <c r="D195" s="34">
        <f t="shared" si="10"/>
        <v>7516.96</v>
      </c>
      <c r="E195" s="33">
        <f t="shared" si="8"/>
        <v>4434.9374359442145</v>
      </c>
      <c r="F195" s="34">
        <f>((F194/(C25*F5)*100)-E194)/100*(C25*F5)</f>
        <v>3082.0225640557856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3" t="s">
        <v>24</v>
      </c>
      <c r="R195" s="33" t="s">
        <v>24</v>
      </c>
      <c r="S195" s="3"/>
    </row>
    <row r="196" spans="1:19" ht="20.100000000000001" customHeight="1" x14ac:dyDescent="0.25">
      <c r="A196" s="31">
        <v>172</v>
      </c>
      <c r="B196" s="47">
        <f t="shared" ca="1" si="9"/>
        <v>48565</v>
      </c>
      <c r="C196" s="29">
        <v>14</v>
      </c>
      <c r="D196" s="34">
        <f t="shared" si="10"/>
        <v>7516.96</v>
      </c>
      <c r="E196" s="33">
        <f t="shared" si="8"/>
        <v>4461.0148680675666</v>
      </c>
      <c r="F196" s="34">
        <f>((F195/(C25*F5)*100)-E195)/100*(C25*F5)</f>
        <v>3055.9451319324339</v>
      </c>
      <c r="G196" s="34">
        <v>0</v>
      </c>
      <c r="H196" s="34">
        <v>0</v>
      </c>
      <c r="I196" s="34">
        <v>0</v>
      </c>
      <c r="J196" s="34">
        <v>0</v>
      </c>
      <c r="K196" s="34">
        <v>0</v>
      </c>
      <c r="L196" s="34">
        <v>0</v>
      </c>
      <c r="M196" s="34">
        <v>0</v>
      </c>
      <c r="N196" s="34">
        <v>0</v>
      </c>
      <c r="O196" s="34">
        <v>0</v>
      </c>
      <c r="P196" s="34">
        <v>0</v>
      </c>
      <c r="Q196" s="33" t="s">
        <v>24</v>
      </c>
      <c r="R196" s="33" t="s">
        <v>24</v>
      </c>
      <c r="S196" s="3"/>
    </row>
    <row r="197" spans="1:19" ht="20.100000000000001" customHeight="1" x14ac:dyDescent="0.25">
      <c r="A197" s="27">
        <v>173</v>
      </c>
      <c r="B197" s="47">
        <f t="shared" ca="1" si="9"/>
        <v>48579</v>
      </c>
      <c r="C197" s="29">
        <v>14</v>
      </c>
      <c r="D197" s="34">
        <f t="shared" si="10"/>
        <v>7516.96</v>
      </c>
      <c r="E197" s="33">
        <f t="shared" si="8"/>
        <v>4487.2456354918031</v>
      </c>
      <c r="F197" s="34">
        <f>((F196/(C25*F5)*100)-E196)/100*(C25*F5)</f>
        <v>3029.7143645081965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3" t="s">
        <v>24</v>
      </c>
      <c r="R197" s="33" t="s">
        <v>24</v>
      </c>
      <c r="S197" s="3"/>
    </row>
    <row r="198" spans="1:19" ht="20.100000000000001" customHeight="1" x14ac:dyDescent="0.25">
      <c r="A198" s="31">
        <v>174</v>
      </c>
      <c r="B198" s="47">
        <f t="shared" ca="1" si="9"/>
        <v>48593</v>
      </c>
      <c r="C198" s="29">
        <v>14</v>
      </c>
      <c r="D198" s="34">
        <f t="shared" si="10"/>
        <v>7516.96</v>
      </c>
      <c r="E198" s="33">
        <f t="shared" si="8"/>
        <v>4513.6306398284951</v>
      </c>
      <c r="F198" s="34">
        <f>((F197/(C25*F5)*100)-E197)/100*(C25*F5)</f>
        <v>3003.329360171505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4">
        <v>0</v>
      </c>
      <c r="N198" s="34">
        <v>0</v>
      </c>
      <c r="O198" s="34">
        <v>0</v>
      </c>
      <c r="P198" s="34">
        <v>0</v>
      </c>
      <c r="Q198" s="33" t="s">
        <v>24</v>
      </c>
      <c r="R198" s="33" t="s">
        <v>24</v>
      </c>
      <c r="S198" s="3"/>
    </row>
    <row r="199" spans="1:19" ht="20.100000000000001" customHeight="1" x14ac:dyDescent="0.25">
      <c r="A199" s="31">
        <v>175</v>
      </c>
      <c r="B199" s="47">
        <f t="shared" ca="1" si="9"/>
        <v>48607</v>
      </c>
      <c r="C199" s="29">
        <v>14</v>
      </c>
      <c r="D199" s="34">
        <f t="shared" si="10"/>
        <v>7516.96</v>
      </c>
      <c r="E199" s="33">
        <f t="shared" si="8"/>
        <v>4540.1707879906862</v>
      </c>
      <c r="F199" s="34">
        <f>((F198/(C25*F5)*100)-E198)/100*(C25*F5)</f>
        <v>2976.7892120093134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3" t="s">
        <v>24</v>
      </c>
      <c r="R199" s="33" t="s">
        <v>24</v>
      </c>
      <c r="S199" s="3"/>
    </row>
    <row r="200" spans="1:19" ht="20.100000000000001" customHeight="1" x14ac:dyDescent="0.25">
      <c r="A200" s="31">
        <v>176</v>
      </c>
      <c r="B200" s="47">
        <f t="shared" ca="1" si="9"/>
        <v>48621</v>
      </c>
      <c r="C200" s="29">
        <v>14</v>
      </c>
      <c r="D200" s="34">
        <f t="shared" si="10"/>
        <v>7516.96</v>
      </c>
      <c r="E200" s="33">
        <f t="shared" si="8"/>
        <v>4566.8669922240715</v>
      </c>
      <c r="F200" s="34">
        <f>((F199/(C25*F5)*100)-E199)/100*(C25*F5)</f>
        <v>2950.0930077759281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3" t="s">
        <v>24</v>
      </c>
      <c r="R200" s="33" t="s">
        <v>24</v>
      </c>
      <c r="S200" s="3"/>
    </row>
    <row r="201" spans="1:19" ht="20.100000000000001" customHeight="1" x14ac:dyDescent="0.25">
      <c r="A201" s="27">
        <v>177</v>
      </c>
      <c r="B201" s="47">
        <f t="shared" ca="1" si="9"/>
        <v>48635</v>
      </c>
      <c r="C201" s="29">
        <v>14</v>
      </c>
      <c r="D201" s="34">
        <f t="shared" si="10"/>
        <v>7516.96</v>
      </c>
      <c r="E201" s="33">
        <f t="shared" si="8"/>
        <v>4593.7201701383492</v>
      </c>
      <c r="F201" s="34">
        <f>((F200/(C25*F5)*100)-E200)/100*(C25*F5)</f>
        <v>2923.2398298616504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  <c r="M201" s="34">
        <v>0</v>
      </c>
      <c r="N201" s="34">
        <v>0</v>
      </c>
      <c r="O201" s="34">
        <v>0</v>
      </c>
      <c r="P201" s="34">
        <v>0</v>
      </c>
      <c r="Q201" s="33" t="s">
        <v>24</v>
      </c>
      <c r="R201" s="33" t="s">
        <v>24</v>
      </c>
      <c r="S201" s="3"/>
    </row>
    <row r="202" spans="1:19" ht="20.100000000000001" customHeight="1" x14ac:dyDescent="0.25">
      <c r="A202" s="31">
        <v>178</v>
      </c>
      <c r="B202" s="47">
        <f t="shared" ca="1" si="9"/>
        <v>48649</v>
      </c>
      <c r="C202" s="29">
        <v>14</v>
      </c>
      <c r="D202" s="34">
        <f t="shared" si="10"/>
        <v>7516.96</v>
      </c>
      <c r="E202" s="33">
        <f t="shared" si="8"/>
        <v>4620.7312447387631</v>
      </c>
      <c r="F202" s="34">
        <f>((F201/(C25*F5)*100)-E201)/100*(C25*F5)</f>
        <v>2896.228755261237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3" t="s">
        <v>24</v>
      </c>
      <c r="R202" s="33" t="s">
        <v>24</v>
      </c>
      <c r="S202" s="3"/>
    </row>
    <row r="203" spans="1:19" ht="20.100000000000001" customHeight="1" x14ac:dyDescent="0.25">
      <c r="A203" s="31">
        <v>179</v>
      </c>
      <c r="B203" s="47">
        <f t="shared" ca="1" si="9"/>
        <v>48663</v>
      </c>
      <c r="C203" s="29">
        <v>14</v>
      </c>
      <c r="D203" s="34">
        <f t="shared" si="10"/>
        <v>7516.96</v>
      </c>
      <c r="E203" s="33">
        <f t="shared" si="8"/>
        <v>4647.9011444578264</v>
      </c>
      <c r="F203" s="34">
        <f>((F202/(C25*F5)*100)-E202)/100*(C25*F5)</f>
        <v>2869.0588555421732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3" t="s">
        <v>24</v>
      </c>
      <c r="R203" s="33" t="s">
        <v>24</v>
      </c>
      <c r="S203" s="3"/>
    </row>
    <row r="204" spans="1:19" ht="20.100000000000001" customHeight="1" x14ac:dyDescent="0.25">
      <c r="A204" s="27">
        <v>180</v>
      </c>
      <c r="B204" s="47">
        <f t="shared" ca="1" si="9"/>
        <v>48677</v>
      </c>
      <c r="C204" s="29">
        <v>14</v>
      </c>
      <c r="D204" s="34">
        <f t="shared" si="10"/>
        <v>7516.96</v>
      </c>
      <c r="E204" s="33">
        <f t="shared" si="8"/>
        <v>4675.2308031872381</v>
      </c>
      <c r="F204" s="34">
        <f>((F203/(C25*F5)*100)-E203)/100*(C25*F5)</f>
        <v>2841.7291968127615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3" t="s">
        <v>24</v>
      </c>
      <c r="R204" s="33" t="s">
        <v>24</v>
      </c>
      <c r="S204" s="3"/>
    </row>
    <row r="205" spans="1:19" ht="20.100000000000001" customHeight="1" x14ac:dyDescent="0.25">
      <c r="A205" s="31">
        <v>181</v>
      </c>
      <c r="B205" s="47">
        <f t="shared" ca="1" si="9"/>
        <v>48691</v>
      </c>
      <c r="C205" s="29">
        <v>14</v>
      </c>
      <c r="D205" s="34">
        <f t="shared" si="10"/>
        <v>7516.96</v>
      </c>
      <c r="E205" s="33">
        <f t="shared" si="8"/>
        <v>4702.7211603099795</v>
      </c>
      <c r="F205" s="34">
        <f>((F204/(C25*F5)*100)-E204)/100*(C25*F5)</f>
        <v>2814.2388396900205</v>
      </c>
      <c r="G205" s="34"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4">
        <v>0</v>
      </c>
      <c r="P205" s="34">
        <v>0</v>
      </c>
      <c r="Q205" s="33" t="s">
        <v>24</v>
      </c>
      <c r="R205" s="33" t="s">
        <v>24</v>
      </c>
      <c r="S205" s="3"/>
    </row>
    <row r="206" spans="1:19" ht="20.100000000000001" customHeight="1" x14ac:dyDescent="0.25">
      <c r="A206" s="31">
        <v>182</v>
      </c>
      <c r="B206" s="47">
        <f t="shared" ca="1" si="9"/>
        <v>48705</v>
      </c>
      <c r="C206" s="29">
        <v>14</v>
      </c>
      <c r="D206" s="34">
        <f t="shared" si="10"/>
        <v>7516.96</v>
      </c>
      <c r="E206" s="33">
        <f t="shared" si="8"/>
        <v>4730.3731607326026</v>
      </c>
      <c r="F206" s="34">
        <f>((F205/(C25*F5)*100)-E205)/100*(C25*F5)</f>
        <v>2786.5868392673979</v>
      </c>
      <c r="G206" s="34">
        <v>0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3" t="s">
        <v>24</v>
      </c>
      <c r="R206" s="33" t="s">
        <v>24</v>
      </c>
      <c r="S206" s="3"/>
    </row>
    <row r="207" spans="1:19" ht="20.100000000000001" customHeight="1" x14ac:dyDescent="0.25">
      <c r="A207" s="27">
        <v>183</v>
      </c>
      <c r="B207" s="47">
        <f t="shared" ca="1" si="9"/>
        <v>48719</v>
      </c>
      <c r="C207" s="29">
        <v>14</v>
      </c>
      <c r="D207" s="34">
        <f t="shared" si="10"/>
        <v>7516.96</v>
      </c>
      <c r="E207" s="33">
        <f t="shared" si="8"/>
        <v>4758.1877549177098</v>
      </c>
      <c r="F207" s="34">
        <f>((F206/(C25*F5)*100)-E206)/100*(C25*F5)</f>
        <v>2758.7722450822898</v>
      </c>
      <c r="G207" s="34"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v>0</v>
      </c>
      <c r="N207" s="34">
        <v>0</v>
      </c>
      <c r="O207" s="34">
        <v>0</v>
      </c>
      <c r="P207" s="34">
        <v>0</v>
      </c>
      <c r="Q207" s="33" t="s">
        <v>24</v>
      </c>
      <c r="R207" s="33" t="s">
        <v>24</v>
      </c>
      <c r="S207" s="3"/>
    </row>
    <row r="208" spans="1:19" ht="20.100000000000001" customHeight="1" x14ac:dyDescent="0.25">
      <c r="A208" s="31">
        <v>184</v>
      </c>
      <c r="B208" s="47">
        <f t="shared" ca="1" si="9"/>
        <v>48733</v>
      </c>
      <c r="C208" s="29">
        <v>14</v>
      </c>
      <c r="D208" s="34">
        <f t="shared" si="10"/>
        <v>7516.96</v>
      </c>
      <c r="E208" s="33">
        <f t="shared" si="8"/>
        <v>4786.1658989166262</v>
      </c>
      <c r="F208" s="34">
        <f>((F207/(C25*F5)*100)-E207)/100*(C25*F5)</f>
        <v>2730.7941010833738</v>
      </c>
      <c r="G208" s="34">
        <v>0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4">
        <v>0</v>
      </c>
      <c r="P208" s="34">
        <v>0</v>
      </c>
      <c r="Q208" s="33" t="s">
        <v>24</v>
      </c>
      <c r="R208" s="33" t="s">
        <v>24</v>
      </c>
      <c r="S208" s="3"/>
    </row>
    <row r="209" spans="1:19" ht="20.100000000000001" customHeight="1" x14ac:dyDescent="0.25">
      <c r="A209" s="27">
        <v>185</v>
      </c>
      <c r="B209" s="47">
        <f t="shared" ca="1" si="9"/>
        <v>48747</v>
      </c>
      <c r="C209" s="29">
        <v>14</v>
      </c>
      <c r="D209" s="34">
        <f t="shared" si="10"/>
        <v>7516.96</v>
      </c>
      <c r="E209" s="33">
        <f t="shared" si="8"/>
        <v>4814.308554402256</v>
      </c>
      <c r="F209" s="34">
        <f>((F208/(C25*F5)*100)-E208)/100*(C25*F5)</f>
        <v>2702.651445597744</v>
      </c>
      <c r="G209" s="34"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  <c r="M209" s="34">
        <v>0</v>
      </c>
      <c r="N209" s="34">
        <v>0</v>
      </c>
      <c r="O209" s="34">
        <v>0</v>
      </c>
      <c r="P209" s="34">
        <v>0</v>
      </c>
      <c r="Q209" s="33" t="s">
        <v>24</v>
      </c>
      <c r="R209" s="33" t="s">
        <v>24</v>
      </c>
      <c r="S209" s="3"/>
    </row>
    <row r="210" spans="1:19" ht="20.100000000000001" customHeight="1" x14ac:dyDescent="0.25">
      <c r="A210" s="31">
        <v>186</v>
      </c>
      <c r="B210" s="47">
        <f t="shared" ca="1" si="9"/>
        <v>48761</v>
      </c>
      <c r="C210" s="29">
        <v>14</v>
      </c>
      <c r="D210" s="34">
        <f t="shared" si="10"/>
        <v>7516.96</v>
      </c>
      <c r="E210" s="33">
        <f t="shared" si="8"/>
        <v>4842.6166887021409</v>
      </c>
      <c r="F210" s="34">
        <f>((F209/(C25*F5)*100)-E209)/100*(C25*F5)</f>
        <v>2674.3433112978591</v>
      </c>
      <c r="G210" s="34">
        <v>0</v>
      </c>
      <c r="H210" s="34">
        <v>0</v>
      </c>
      <c r="I210" s="34">
        <v>0</v>
      </c>
      <c r="J210" s="34">
        <v>0</v>
      </c>
      <c r="K210" s="34">
        <v>0</v>
      </c>
      <c r="L210" s="34">
        <v>0</v>
      </c>
      <c r="M210" s="34">
        <v>0</v>
      </c>
      <c r="N210" s="34">
        <v>0</v>
      </c>
      <c r="O210" s="34">
        <v>0</v>
      </c>
      <c r="P210" s="34">
        <v>0</v>
      </c>
      <c r="Q210" s="33" t="s">
        <v>24</v>
      </c>
      <c r="R210" s="33" t="s">
        <v>24</v>
      </c>
      <c r="S210" s="3"/>
    </row>
    <row r="211" spans="1:19" ht="20.100000000000001" customHeight="1" x14ac:dyDescent="0.25">
      <c r="A211" s="31">
        <v>187</v>
      </c>
      <c r="B211" s="47">
        <f t="shared" ca="1" si="9"/>
        <v>48775</v>
      </c>
      <c r="C211" s="29">
        <v>14</v>
      </c>
      <c r="D211" s="34">
        <f t="shared" si="10"/>
        <v>7516.96</v>
      </c>
      <c r="E211" s="33">
        <f t="shared" si="8"/>
        <v>4871.0912748317096</v>
      </c>
      <c r="F211" s="34">
        <f>((F210/(C25*F5)*100)-E210)/100*(C25*F5)</f>
        <v>2645.8687251682904</v>
      </c>
      <c r="G211" s="34">
        <v>0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4">
        <v>0</v>
      </c>
      <c r="P211" s="34">
        <v>0</v>
      </c>
      <c r="Q211" s="33" t="s">
        <v>24</v>
      </c>
      <c r="R211" s="33" t="s">
        <v>24</v>
      </c>
      <c r="S211" s="3"/>
    </row>
    <row r="212" spans="1:19" ht="20.100000000000001" customHeight="1" x14ac:dyDescent="0.25">
      <c r="A212" s="27">
        <v>188</v>
      </c>
      <c r="B212" s="47">
        <f t="shared" ca="1" si="9"/>
        <v>48789</v>
      </c>
      <c r="C212" s="29">
        <v>14</v>
      </c>
      <c r="D212" s="34">
        <f t="shared" si="10"/>
        <v>7516.96</v>
      </c>
      <c r="E212" s="33">
        <f t="shared" si="8"/>
        <v>4899.7332915277202</v>
      </c>
      <c r="F212" s="34">
        <f>((F211/(C25*F5)*100)-E211)/100*(C25*F5)</f>
        <v>2617.2267084722803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0</v>
      </c>
      <c r="Q212" s="33" t="s">
        <v>24</v>
      </c>
      <c r="R212" s="33" t="s">
        <v>24</v>
      </c>
      <c r="S212" s="3"/>
    </row>
    <row r="213" spans="1:19" ht="20.100000000000001" customHeight="1" x14ac:dyDescent="0.25">
      <c r="A213" s="31">
        <v>189</v>
      </c>
      <c r="B213" s="47">
        <f t="shared" ca="1" si="9"/>
        <v>48803</v>
      </c>
      <c r="C213" s="29">
        <v>14</v>
      </c>
      <c r="D213" s="34">
        <f t="shared" si="10"/>
        <v>7516.96</v>
      </c>
      <c r="E213" s="33">
        <f t="shared" si="8"/>
        <v>4928.5437232819031</v>
      </c>
      <c r="F213" s="34">
        <f>((F212/(C25*F5)*100)-E212)/100*(C25*F5)</f>
        <v>2588.4162767180969</v>
      </c>
      <c r="G213" s="34"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v>0</v>
      </c>
      <c r="N213" s="34">
        <v>0</v>
      </c>
      <c r="O213" s="34">
        <v>0</v>
      </c>
      <c r="P213" s="34">
        <v>0</v>
      </c>
      <c r="Q213" s="33" t="s">
        <v>24</v>
      </c>
      <c r="R213" s="33" t="s">
        <v>24</v>
      </c>
      <c r="S213" s="3"/>
    </row>
    <row r="214" spans="1:19" ht="20.100000000000001" customHeight="1" x14ac:dyDescent="0.25">
      <c r="A214" s="31">
        <v>190</v>
      </c>
      <c r="B214" s="47">
        <f t="shared" ca="1" si="9"/>
        <v>48817</v>
      </c>
      <c r="C214" s="29">
        <v>14</v>
      </c>
      <c r="D214" s="34">
        <f t="shared" si="10"/>
        <v>7516.96</v>
      </c>
      <c r="E214" s="33">
        <f t="shared" si="8"/>
        <v>4957.5235603748006</v>
      </c>
      <c r="F214" s="34">
        <f>((F213/(C25*F5)*100)-E213)/100*(C25*F5)</f>
        <v>2559.4364396251995</v>
      </c>
      <c r="G214" s="34">
        <v>0</v>
      </c>
      <c r="H214" s="34">
        <v>0</v>
      </c>
      <c r="I214" s="34">
        <v>0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4">
        <v>0</v>
      </c>
      <c r="P214" s="34">
        <v>0</v>
      </c>
      <c r="Q214" s="33" t="s">
        <v>24</v>
      </c>
      <c r="R214" s="33" t="s">
        <v>24</v>
      </c>
      <c r="S214" s="3"/>
    </row>
    <row r="215" spans="1:19" ht="20.100000000000001" customHeight="1" x14ac:dyDescent="0.25">
      <c r="A215" s="31">
        <v>191</v>
      </c>
      <c r="B215" s="47">
        <f t="shared" ca="1" si="9"/>
        <v>48831</v>
      </c>
      <c r="C215" s="29">
        <v>14</v>
      </c>
      <c r="D215" s="34">
        <f t="shared" si="10"/>
        <v>7516.96</v>
      </c>
      <c r="E215" s="33">
        <f t="shared" si="8"/>
        <v>4986.6737989098046</v>
      </c>
      <c r="F215" s="34">
        <f>((F214/(C25*F5)*100)-E214)/100*(C25*F5)</f>
        <v>2530.2862010901954</v>
      </c>
      <c r="G215" s="34"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0</v>
      </c>
      <c r="Q215" s="33" t="s">
        <v>24</v>
      </c>
      <c r="R215" s="33" t="s">
        <v>24</v>
      </c>
      <c r="S215" s="3"/>
    </row>
    <row r="216" spans="1:19" ht="20.100000000000001" customHeight="1" x14ac:dyDescent="0.25">
      <c r="A216" s="27">
        <v>192</v>
      </c>
      <c r="B216" s="47">
        <f t="shared" ca="1" si="9"/>
        <v>48845</v>
      </c>
      <c r="C216" s="29">
        <v>14</v>
      </c>
      <c r="D216" s="34">
        <f t="shared" si="10"/>
        <v>7516.96</v>
      </c>
      <c r="E216" s="33">
        <f t="shared" si="8"/>
        <v>5015.9954408473941</v>
      </c>
      <c r="F216" s="34">
        <f>((F215/(C25*F5)*100)-E215)/100*(C25*F5)</f>
        <v>2500.9645591526059</v>
      </c>
      <c r="G216" s="34">
        <v>0</v>
      </c>
      <c r="H216" s="34">
        <v>0</v>
      </c>
      <c r="I216" s="34">
        <v>0</v>
      </c>
      <c r="J216" s="34">
        <v>0</v>
      </c>
      <c r="K216" s="34">
        <v>0</v>
      </c>
      <c r="L216" s="34">
        <v>0</v>
      </c>
      <c r="M216" s="34">
        <v>0</v>
      </c>
      <c r="N216" s="34">
        <v>0</v>
      </c>
      <c r="O216" s="34">
        <v>0</v>
      </c>
      <c r="P216" s="34">
        <v>0</v>
      </c>
      <c r="Q216" s="33" t="s">
        <v>24</v>
      </c>
      <c r="R216" s="33" t="s">
        <v>24</v>
      </c>
      <c r="S216" s="3"/>
    </row>
    <row r="217" spans="1:19" ht="20.100000000000001" customHeight="1" x14ac:dyDescent="0.25">
      <c r="A217" s="31">
        <v>193</v>
      </c>
      <c r="B217" s="47">
        <f t="shared" ca="1" si="9"/>
        <v>48859</v>
      </c>
      <c r="C217" s="29">
        <v>14</v>
      </c>
      <c r="D217" s="34">
        <f t="shared" si="10"/>
        <v>7516.96</v>
      </c>
      <c r="E217" s="33">
        <f t="shared" si="8"/>
        <v>5045.489494039577</v>
      </c>
      <c r="F217" s="34">
        <f>((F216/(C25*F5)*100)-E216)/100*(C25*F5)</f>
        <v>2471.4705059604235</v>
      </c>
      <c r="G217" s="34"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v>0</v>
      </c>
      <c r="M217" s="34">
        <v>0</v>
      </c>
      <c r="N217" s="34">
        <v>0</v>
      </c>
      <c r="O217" s="34">
        <v>0</v>
      </c>
      <c r="P217" s="34">
        <v>0</v>
      </c>
      <c r="Q217" s="33" t="s">
        <v>24</v>
      </c>
      <c r="R217" s="33" t="s">
        <v>24</v>
      </c>
      <c r="S217" s="3"/>
    </row>
    <row r="218" spans="1:19" ht="20.100000000000001" customHeight="1" x14ac:dyDescent="0.25">
      <c r="A218" s="31">
        <v>194</v>
      </c>
      <c r="B218" s="47">
        <f t="shared" ca="1" si="9"/>
        <v>48873</v>
      </c>
      <c r="C218" s="29">
        <v>14</v>
      </c>
      <c r="D218" s="34">
        <f t="shared" si="10"/>
        <v>7516.96</v>
      </c>
      <c r="E218" s="33">
        <f t="shared" si="8"/>
        <v>5075.156972264529</v>
      </c>
      <c r="F218" s="34">
        <f>((F217/(C25*F5)*100)-E217)/100*(C25*F5)</f>
        <v>2441.8030277354706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0</v>
      </c>
      <c r="Q218" s="33" t="s">
        <v>24</v>
      </c>
      <c r="R218" s="33" t="s">
        <v>24</v>
      </c>
      <c r="S218" s="3"/>
    </row>
    <row r="219" spans="1:19" ht="20.100000000000001" customHeight="1" x14ac:dyDescent="0.25">
      <c r="A219" s="27">
        <v>195</v>
      </c>
      <c r="B219" s="47">
        <f t="shared" ca="1" si="9"/>
        <v>48887</v>
      </c>
      <c r="C219" s="29">
        <v>14</v>
      </c>
      <c r="D219" s="34">
        <f t="shared" si="10"/>
        <v>7516.96</v>
      </c>
      <c r="E219" s="33">
        <f t="shared" ref="E219:E282" si="11">D219-F219</f>
        <v>5104.9988952614458</v>
      </c>
      <c r="F219" s="34">
        <f>((F218/(C25*F5)*100)-E218)/100*(C25*F5)</f>
        <v>2411.9611047385547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3" t="s">
        <v>24</v>
      </c>
      <c r="R219" s="33" t="s">
        <v>24</v>
      </c>
      <c r="S219" s="3"/>
    </row>
    <row r="220" spans="1:19" ht="20.100000000000001" customHeight="1" x14ac:dyDescent="0.25">
      <c r="A220" s="31">
        <v>196</v>
      </c>
      <c r="B220" s="47">
        <f t="shared" ca="1" si="9"/>
        <v>48901</v>
      </c>
      <c r="C220" s="29">
        <v>14</v>
      </c>
      <c r="D220" s="34">
        <f t="shared" si="10"/>
        <v>7516.96</v>
      </c>
      <c r="E220" s="33">
        <f t="shared" si="11"/>
        <v>5135.0162887655824</v>
      </c>
      <c r="F220" s="34">
        <f>((F219/(C25*F5)*100)-E219)/100*(C25*F5)</f>
        <v>2381.9437112344176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3" t="s">
        <v>24</v>
      </c>
      <c r="R220" s="33" t="s">
        <v>24</v>
      </c>
      <c r="S220" s="3"/>
    </row>
    <row r="221" spans="1:19" ht="20.100000000000001" customHeight="1" x14ac:dyDescent="0.25">
      <c r="A221" s="31">
        <v>197</v>
      </c>
      <c r="B221" s="47">
        <f t="shared" ca="1" si="9"/>
        <v>48915</v>
      </c>
      <c r="C221" s="29">
        <v>14</v>
      </c>
      <c r="D221" s="34">
        <f t="shared" si="10"/>
        <v>7516.96</v>
      </c>
      <c r="E221" s="33">
        <f t="shared" si="11"/>
        <v>5165.2101845435245</v>
      </c>
      <c r="F221" s="34">
        <f>((F220/(C25*F5)*100)-E220)/100*(C25*F5)</f>
        <v>2351.749815456476</v>
      </c>
      <c r="G221" s="34">
        <v>0</v>
      </c>
      <c r="H221" s="34">
        <v>0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0</v>
      </c>
      <c r="O221" s="34">
        <v>0</v>
      </c>
      <c r="P221" s="34">
        <v>0</v>
      </c>
      <c r="Q221" s="33" t="s">
        <v>24</v>
      </c>
      <c r="R221" s="33" t="s">
        <v>24</v>
      </c>
      <c r="S221" s="3"/>
    </row>
    <row r="222" spans="1:19" ht="20.100000000000001" customHeight="1" x14ac:dyDescent="0.25">
      <c r="A222" s="27">
        <v>198</v>
      </c>
      <c r="B222" s="47">
        <f t="shared" ca="1" si="9"/>
        <v>48929</v>
      </c>
      <c r="C222" s="29">
        <v>14</v>
      </c>
      <c r="D222" s="34">
        <f t="shared" si="10"/>
        <v>7516.96</v>
      </c>
      <c r="E222" s="33">
        <f t="shared" si="11"/>
        <v>5195.5816204286402</v>
      </c>
      <c r="F222" s="34">
        <f>((F221/(C25*F5)*100)-E221)/100*(C25*F5)</f>
        <v>2321.3783795713598</v>
      </c>
      <c r="G222" s="34">
        <v>0</v>
      </c>
      <c r="H222" s="34">
        <v>0</v>
      </c>
      <c r="I222" s="34">
        <v>0</v>
      </c>
      <c r="J222" s="34">
        <v>0</v>
      </c>
      <c r="K222" s="34">
        <v>0</v>
      </c>
      <c r="L222" s="34">
        <v>0</v>
      </c>
      <c r="M222" s="34">
        <v>0</v>
      </c>
      <c r="N222" s="34">
        <v>0</v>
      </c>
      <c r="O222" s="34">
        <v>0</v>
      </c>
      <c r="P222" s="34">
        <v>0</v>
      </c>
      <c r="Q222" s="33" t="s">
        <v>24</v>
      </c>
      <c r="R222" s="33" t="s">
        <v>24</v>
      </c>
      <c r="S222" s="3"/>
    </row>
    <row r="223" spans="1:19" ht="20.100000000000001" customHeight="1" x14ac:dyDescent="0.25">
      <c r="A223" s="31">
        <v>199</v>
      </c>
      <c r="B223" s="47">
        <f t="shared" ca="1" si="9"/>
        <v>48943</v>
      </c>
      <c r="C223" s="29">
        <v>14</v>
      </c>
      <c r="D223" s="34">
        <f t="shared" si="10"/>
        <v>7516.96</v>
      </c>
      <c r="E223" s="33">
        <f t="shared" si="11"/>
        <v>5226.1316403567607</v>
      </c>
      <c r="F223" s="34">
        <f>((F222/(C25*F5)*100)-E222)/100*(C25*F5)</f>
        <v>2290.8283596432393</v>
      </c>
      <c r="G223" s="34">
        <v>0</v>
      </c>
      <c r="H223" s="34">
        <v>0</v>
      </c>
      <c r="I223" s="34">
        <v>0</v>
      </c>
      <c r="J223" s="34">
        <v>0</v>
      </c>
      <c r="K223" s="34">
        <v>0</v>
      </c>
      <c r="L223" s="34">
        <v>0</v>
      </c>
      <c r="M223" s="34">
        <v>0</v>
      </c>
      <c r="N223" s="34">
        <v>0</v>
      </c>
      <c r="O223" s="34">
        <v>0</v>
      </c>
      <c r="P223" s="34">
        <v>0</v>
      </c>
      <c r="Q223" s="33" t="s">
        <v>24</v>
      </c>
      <c r="R223" s="33" t="s">
        <v>24</v>
      </c>
      <c r="S223" s="3"/>
    </row>
    <row r="224" spans="1:19" ht="20.100000000000001" customHeight="1" x14ac:dyDescent="0.25">
      <c r="A224" s="27">
        <v>200</v>
      </c>
      <c r="B224" s="47">
        <f t="shared" ca="1" si="9"/>
        <v>48957</v>
      </c>
      <c r="C224" s="29">
        <v>14</v>
      </c>
      <c r="D224" s="34">
        <f t="shared" si="10"/>
        <v>7516.96</v>
      </c>
      <c r="E224" s="33">
        <f t="shared" si="11"/>
        <v>5256.8612944020588</v>
      </c>
      <c r="F224" s="34">
        <f>((F223/(C25*F5)*100)-E223)/100*(C25*F5)</f>
        <v>2260.0987055979417</v>
      </c>
      <c r="G224" s="34">
        <v>0</v>
      </c>
      <c r="H224" s="34">
        <v>0</v>
      </c>
      <c r="I224" s="34">
        <v>0</v>
      </c>
      <c r="J224" s="34">
        <v>0</v>
      </c>
      <c r="K224" s="34">
        <v>0</v>
      </c>
      <c r="L224" s="34">
        <v>0</v>
      </c>
      <c r="M224" s="34">
        <v>0</v>
      </c>
      <c r="N224" s="34">
        <v>0</v>
      </c>
      <c r="O224" s="34">
        <v>0</v>
      </c>
      <c r="P224" s="34">
        <v>0</v>
      </c>
      <c r="Q224" s="33" t="s">
        <v>24</v>
      </c>
      <c r="R224" s="33" t="s">
        <v>24</v>
      </c>
      <c r="S224" s="3"/>
    </row>
    <row r="225" spans="1:19" ht="20.100000000000001" customHeight="1" x14ac:dyDescent="0.25">
      <c r="A225" s="31">
        <v>201</v>
      </c>
      <c r="B225" s="47">
        <f t="shared" ca="1" si="9"/>
        <v>48971</v>
      </c>
      <c r="C225" s="29">
        <v>14</v>
      </c>
      <c r="D225" s="34">
        <f t="shared" si="10"/>
        <v>7516.96</v>
      </c>
      <c r="E225" s="33">
        <f t="shared" si="11"/>
        <v>5287.771638813143</v>
      </c>
      <c r="F225" s="34">
        <f>((F224/(C25*F5)*100)-E224)/100*(C25*F5)</f>
        <v>2229.1883611868575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v>0</v>
      </c>
      <c r="N225" s="34">
        <v>0</v>
      </c>
      <c r="O225" s="34">
        <v>0</v>
      </c>
      <c r="P225" s="34">
        <v>0</v>
      </c>
      <c r="Q225" s="33" t="s">
        <v>24</v>
      </c>
      <c r="R225" s="33" t="s">
        <v>24</v>
      </c>
      <c r="S225" s="3"/>
    </row>
    <row r="226" spans="1:19" ht="20.100000000000001" customHeight="1" x14ac:dyDescent="0.25">
      <c r="A226" s="31">
        <v>202</v>
      </c>
      <c r="B226" s="47">
        <f t="shared" ca="1" si="9"/>
        <v>48985</v>
      </c>
      <c r="C226" s="29">
        <v>14</v>
      </c>
      <c r="D226" s="34">
        <f t="shared" si="10"/>
        <v>7516.96</v>
      </c>
      <c r="E226" s="33">
        <f t="shared" si="11"/>
        <v>5318.863736049364</v>
      </c>
      <c r="F226" s="34">
        <f>((F225/(C25*F5)*100)-E225)/100*(C25*F5)</f>
        <v>2198.0962639506361</v>
      </c>
      <c r="G226" s="34">
        <v>0</v>
      </c>
      <c r="H226" s="34">
        <v>0</v>
      </c>
      <c r="I226" s="34">
        <v>0</v>
      </c>
      <c r="J226" s="34">
        <v>0</v>
      </c>
      <c r="K226" s="34">
        <v>0</v>
      </c>
      <c r="L226" s="34">
        <v>0</v>
      </c>
      <c r="M226" s="34">
        <v>0</v>
      </c>
      <c r="N226" s="34">
        <v>0</v>
      </c>
      <c r="O226" s="34">
        <v>0</v>
      </c>
      <c r="P226" s="34">
        <v>0</v>
      </c>
      <c r="Q226" s="33" t="s">
        <v>24</v>
      </c>
      <c r="R226" s="33" t="s">
        <v>24</v>
      </c>
      <c r="S226" s="3"/>
    </row>
    <row r="227" spans="1:19" ht="20.100000000000001" customHeight="1" x14ac:dyDescent="0.25">
      <c r="A227" s="27">
        <v>203</v>
      </c>
      <c r="B227" s="47">
        <f t="shared" ca="1" si="9"/>
        <v>48999</v>
      </c>
      <c r="C227" s="29">
        <v>14</v>
      </c>
      <c r="D227" s="34">
        <f t="shared" si="10"/>
        <v>7516.96</v>
      </c>
      <c r="E227" s="33">
        <f t="shared" si="11"/>
        <v>5350.1386548173341</v>
      </c>
      <c r="F227" s="34">
        <f>((F226/(C25*F5)*100)-E226)/100*(C25*F5)</f>
        <v>2166.8213451826659</v>
      </c>
      <c r="G227" s="34">
        <v>0</v>
      </c>
      <c r="H227" s="34">
        <v>0</v>
      </c>
      <c r="I227" s="34">
        <v>0</v>
      </c>
      <c r="J227" s="34">
        <v>0</v>
      </c>
      <c r="K227" s="34">
        <v>0</v>
      </c>
      <c r="L227" s="34">
        <v>0</v>
      </c>
      <c r="M227" s="34">
        <v>0</v>
      </c>
      <c r="N227" s="34">
        <v>0</v>
      </c>
      <c r="O227" s="34">
        <v>0</v>
      </c>
      <c r="P227" s="34">
        <v>0</v>
      </c>
      <c r="Q227" s="33" t="s">
        <v>24</v>
      </c>
      <c r="R227" s="33" t="s">
        <v>24</v>
      </c>
      <c r="S227" s="3"/>
    </row>
    <row r="228" spans="1:19" ht="20.100000000000001" customHeight="1" x14ac:dyDescent="0.25">
      <c r="A228" s="31">
        <v>204</v>
      </c>
      <c r="B228" s="47">
        <f t="shared" ca="1" si="9"/>
        <v>49013</v>
      </c>
      <c r="C228" s="29">
        <v>14</v>
      </c>
      <c r="D228" s="34">
        <f t="shared" si="10"/>
        <v>7516.96</v>
      </c>
      <c r="E228" s="33">
        <f t="shared" si="11"/>
        <v>5381.5974701076602</v>
      </c>
      <c r="F228" s="34">
        <f>((F227/(C25*F5)*100)-E227)/100*(C25*F5)</f>
        <v>2135.3625298923398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3" t="s">
        <v>24</v>
      </c>
      <c r="R228" s="33" t="s">
        <v>24</v>
      </c>
      <c r="S228" s="3"/>
    </row>
    <row r="229" spans="1:19" ht="20.100000000000001" customHeight="1" x14ac:dyDescent="0.25">
      <c r="A229" s="31">
        <v>205</v>
      </c>
      <c r="B229" s="47">
        <f t="shared" ref="B229:B284" ca="1" si="12">B228+14</f>
        <v>49027</v>
      </c>
      <c r="C229" s="29">
        <v>14</v>
      </c>
      <c r="D229" s="34">
        <f t="shared" ref="D229:D283" si="13">D228</f>
        <v>7516.96</v>
      </c>
      <c r="E229" s="33">
        <f t="shared" si="11"/>
        <v>5413.2412632318938</v>
      </c>
      <c r="F229" s="34">
        <f>((F228/(C25*F5)*100)-E228)/100*(C25*F5)</f>
        <v>2103.7187367681067</v>
      </c>
      <c r="G229" s="34">
        <v>0</v>
      </c>
      <c r="H229" s="34">
        <v>0</v>
      </c>
      <c r="I229" s="34">
        <v>0</v>
      </c>
      <c r="J229" s="34">
        <v>0</v>
      </c>
      <c r="K229" s="34">
        <v>0</v>
      </c>
      <c r="L229" s="34">
        <v>0</v>
      </c>
      <c r="M229" s="34">
        <v>0</v>
      </c>
      <c r="N229" s="34">
        <v>0</v>
      </c>
      <c r="O229" s="34">
        <v>0</v>
      </c>
      <c r="P229" s="34">
        <v>0</v>
      </c>
      <c r="Q229" s="33" t="s">
        <v>24</v>
      </c>
      <c r="R229" s="33" t="s">
        <v>24</v>
      </c>
      <c r="S229" s="3"/>
    </row>
    <row r="230" spans="1:19" ht="20.100000000000001" customHeight="1" x14ac:dyDescent="0.25">
      <c r="A230" s="31">
        <v>206</v>
      </c>
      <c r="B230" s="47">
        <f t="shared" ca="1" si="12"/>
        <v>49041</v>
      </c>
      <c r="C230" s="29">
        <v>14</v>
      </c>
      <c r="D230" s="34">
        <f t="shared" si="13"/>
        <v>7516.96</v>
      </c>
      <c r="E230" s="33">
        <f t="shared" si="11"/>
        <v>5445.0711218596971</v>
      </c>
      <c r="F230" s="34">
        <f>((F229/(C25*F5)*100)-E229)/100*(C25*F5)</f>
        <v>2071.8888781403029</v>
      </c>
      <c r="G230" s="34"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0</v>
      </c>
      <c r="O230" s="34">
        <v>0</v>
      </c>
      <c r="P230" s="34">
        <v>0</v>
      </c>
      <c r="Q230" s="33" t="s">
        <v>24</v>
      </c>
      <c r="R230" s="33" t="s">
        <v>24</v>
      </c>
      <c r="S230" s="3"/>
    </row>
    <row r="231" spans="1:19" ht="20.100000000000001" customHeight="1" x14ac:dyDescent="0.25">
      <c r="A231" s="27">
        <v>207</v>
      </c>
      <c r="B231" s="47">
        <f t="shared" ca="1" si="12"/>
        <v>49055</v>
      </c>
      <c r="C231" s="29">
        <v>14</v>
      </c>
      <c r="D231" s="34">
        <f t="shared" si="13"/>
        <v>7516.96</v>
      </c>
      <c r="E231" s="33">
        <f t="shared" si="11"/>
        <v>5477.0881400562321</v>
      </c>
      <c r="F231" s="34">
        <f>((F230/(C25*F5)*100)-E230)/100*(C25*F5)</f>
        <v>2039.871859943768</v>
      </c>
      <c r="G231" s="34">
        <v>0</v>
      </c>
      <c r="H231" s="34">
        <v>0</v>
      </c>
      <c r="I231" s="34">
        <v>0</v>
      </c>
      <c r="J231" s="34">
        <v>0</v>
      </c>
      <c r="K231" s="34">
        <v>0</v>
      </c>
      <c r="L231" s="34">
        <v>0</v>
      </c>
      <c r="M231" s="34">
        <v>0</v>
      </c>
      <c r="N231" s="34">
        <v>0</v>
      </c>
      <c r="O231" s="34">
        <v>0</v>
      </c>
      <c r="P231" s="34">
        <v>0</v>
      </c>
      <c r="Q231" s="33" t="s">
        <v>24</v>
      </c>
      <c r="R231" s="33" t="s">
        <v>24</v>
      </c>
      <c r="S231" s="3"/>
    </row>
    <row r="232" spans="1:19" ht="20.100000000000001" customHeight="1" x14ac:dyDescent="0.25">
      <c r="A232" s="31">
        <v>208</v>
      </c>
      <c r="B232" s="47">
        <f t="shared" ca="1" si="12"/>
        <v>49069</v>
      </c>
      <c r="C232" s="29">
        <v>14</v>
      </c>
      <c r="D232" s="34">
        <f t="shared" si="13"/>
        <v>7516.96</v>
      </c>
      <c r="E232" s="33">
        <f t="shared" si="11"/>
        <v>5509.2934183197631</v>
      </c>
      <c r="F232" s="34">
        <f>((F231/(C25*F5)*100)-E231)/100*(C25*F5)</f>
        <v>2007.6665816802372</v>
      </c>
      <c r="G232" s="34">
        <v>0</v>
      </c>
      <c r="H232" s="34">
        <v>0</v>
      </c>
      <c r="I232" s="34">
        <v>0</v>
      </c>
      <c r="J232" s="34">
        <v>0</v>
      </c>
      <c r="K232" s="34">
        <v>0</v>
      </c>
      <c r="L232" s="34">
        <v>0</v>
      </c>
      <c r="M232" s="34">
        <v>0</v>
      </c>
      <c r="N232" s="34">
        <v>0</v>
      </c>
      <c r="O232" s="34">
        <v>0</v>
      </c>
      <c r="P232" s="34">
        <v>0</v>
      </c>
      <c r="Q232" s="33" t="s">
        <v>24</v>
      </c>
      <c r="R232" s="33" t="s">
        <v>24</v>
      </c>
      <c r="S232" s="3"/>
    </row>
    <row r="233" spans="1:19" ht="20.100000000000001" customHeight="1" x14ac:dyDescent="0.25">
      <c r="A233" s="31">
        <v>209</v>
      </c>
      <c r="B233" s="47">
        <f t="shared" ca="1" si="12"/>
        <v>49083</v>
      </c>
      <c r="C233" s="29">
        <v>14</v>
      </c>
      <c r="D233" s="34">
        <f t="shared" si="13"/>
        <v>7516.96</v>
      </c>
      <c r="E233" s="33">
        <f t="shared" si="11"/>
        <v>5541.6880636194837</v>
      </c>
      <c r="F233" s="34">
        <f>((F232/(C25*F5)*100)-E232)/100*(C25*F5)</f>
        <v>1975.2719363805168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34">
        <v>0</v>
      </c>
      <c r="M233" s="34">
        <v>0</v>
      </c>
      <c r="N233" s="34">
        <v>0</v>
      </c>
      <c r="O233" s="34">
        <v>0</v>
      </c>
      <c r="P233" s="34">
        <v>0</v>
      </c>
      <c r="Q233" s="33" t="s">
        <v>24</v>
      </c>
      <c r="R233" s="33" t="s">
        <v>24</v>
      </c>
      <c r="S233" s="3"/>
    </row>
    <row r="234" spans="1:19" ht="20.100000000000001" customHeight="1" x14ac:dyDescent="0.25">
      <c r="A234" s="27">
        <v>210</v>
      </c>
      <c r="B234" s="47">
        <f t="shared" ca="1" si="12"/>
        <v>49097</v>
      </c>
      <c r="C234" s="29">
        <v>14</v>
      </c>
      <c r="D234" s="34">
        <f t="shared" si="13"/>
        <v>7516.96</v>
      </c>
      <c r="E234" s="33">
        <f t="shared" si="11"/>
        <v>5574.2731894335657</v>
      </c>
      <c r="F234" s="34">
        <f>((F233/(C25*F5)*100)-E233)/100*(C25*F5)</f>
        <v>1942.6868105664341</v>
      </c>
      <c r="G234" s="34"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  <c r="M234" s="34">
        <v>0</v>
      </c>
      <c r="N234" s="34">
        <v>0</v>
      </c>
      <c r="O234" s="34">
        <v>0</v>
      </c>
      <c r="P234" s="34">
        <v>0</v>
      </c>
      <c r="Q234" s="33" t="s">
        <v>24</v>
      </c>
      <c r="R234" s="33" t="s">
        <v>24</v>
      </c>
      <c r="S234" s="3"/>
    </row>
    <row r="235" spans="1:19" ht="20.100000000000001" customHeight="1" x14ac:dyDescent="0.25">
      <c r="A235" s="31">
        <v>211</v>
      </c>
      <c r="B235" s="47">
        <f t="shared" ca="1" si="12"/>
        <v>49111</v>
      </c>
      <c r="C235" s="29">
        <v>14</v>
      </c>
      <c r="D235" s="34">
        <f t="shared" si="13"/>
        <v>7516.96</v>
      </c>
      <c r="E235" s="33">
        <f t="shared" si="11"/>
        <v>5607.0499157874347</v>
      </c>
      <c r="F235" s="34">
        <f>((F234/(C25*F5)*100)-E234)/100*(C25*F5)</f>
        <v>1909.9100842125649</v>
      </c>
      <c r="G235" s="34">
        <v>0</v>
      </c>
      <c r="H235" s="34">
        <v>0</v>
      </c>
      <c r="I235" s="34">
        <v>0</v>
      </c>
      <c r="J235" s="34">
        <v>0</v>
      </c>
      <c r="K235" s="34">
        <v>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3" t="s">
        <v>24</v>
      </c>
      <c r="R235" s="33" t="s">
        <v>24</v>
      </c>
      <c r="S235" s="3"/>
    </row>
    <row r="236" spans="1:19" ht="20.100000000000001" customHeight="1" x14ac:dyDescent="0.25">
      <c r="A236" s="31">
        <v>212</v>
      </c>
      <c r="B236" s="47">
        <f t="shared" ca="1" si="12"/>
        <v>49125</v>
      </c>
      <c r="C236" s="29">
        <v>14</v>
      </c>
      <c r="D236" s="34">
        <f t="shared" si="13"/>
        <v>7516.96</v>
      </c>
      <c r="E236" s="33">
        <f t="shared" si="11"/>
        <v>5640.0193692922649</v>
      </c>
      <c r="F236" s="34">
        <f>((F235/(C25*F5)*100)-E235)/100*(C25*F5)</f>
        <v>1876.940630707735</v>
      </c>
      <c r="G236" s="34">
        <v>0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  <c r="M236" s="34">
        <v>0</v>
      </c>
      <c r="N236" s="34">
        <v>0</v>
      </c>
      <c r="O236" s="34">
        <v>0</v>
      </c>
      <c r="P236" s="34">
        <v>0</v>
      </c>
      <c r="Q236" s="33" t="s">
        <v>24</v>
      </c>
      <c r="R236" s="33" t="s">
        <v>24</v>
      </c>
      <c r="S236" s="3"/>
    </row>
    <row r="237" spans="1:19" ht="20.100000000000001" customHeight="1" x14ac:dyDescent="0.25">
      <c r="A237" s="27">
        <v>213</v>
      </c>
      <c r="B237" s="47">
        <f t="shared" ca="1" si="12"/>
        <v>49139</v>
      </c>
      <c r="C237" s="29">
        <v>14</v>
      </c>
      <c r="D237" s="34">
        <f t="shared" si="13"/>
        <v>7516.96</v>
      </c>
      <c r="E237" s="33">
        <f t="shared" si="11"/>
        <v>5673.1826831837034</v>
      </c>
      <c r="F237" s="34">
        <f>((F236/(C25*F5)*100)-E236)/100*(C25*F5)</f>
        <v>1843.7773168162964</v>
      </c>
      <c r="G237" s="34">
        <v>0</v>
      </c>
      <c r="H237" s="34">
        <v>0</v>
      </c>
      <c r="I237" s="34">
        <v>0</v>
      </c>
      <c r="J237" s="34">
        <v>0</v>
      </c>
      <c r="K237" s="34">
        <v>0</v>
      </c>
      <c r="L237" s="34">
        <v>0</v>
      </c>
      <c r="M237" s="34">
        <v>0</v>
      </c>
      <c r="N237" s="34">
        <v>0</v>
      </c>
      <c r="O237" s="34">
        <v>0</v>
      </c>
      <c r="P237" s="34">
        <v>0</v>
      </c>
      <c r="Q237" s="33" t="s">
        <v>24</v>
      </c>
      <c r="R237" s="33" t="s">
        <v>24</v>
      </c>
      <c r="S237" s="3"/>
    </row>
    <row r="238" spans="1:19" ht="20.100000000000001" customHeight="1" x14ac:dyDescent="0.25">
      <c r="A238" s="31">
        <v>214</v>
      </c>
      <c r="B238" s="47">
        <f t="shared" ca="1" si="12"/>
        <v>49153</v>
      </c>
      <c r="C238" s="29">
        <v>14</v>
      </c>
      <c r="D238" s="34">
        <f t="shared" si="13"/>
        <v>7516.96</v>
      </c>
      <c r="E238" s="33">
        <f t="shared" si="11"/>
        <v>5706.5409973608239</v>
      </c>
      <c r="F238" s="34">
        <f>((F237/(C25*F5)*100)-E237)/100*(C25*F5)</f>
        <v>1810.4190026391764</v>
      </c>
      <c r="G238" s="34"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  <c r="M238" s="34">
        <v>0</v>
      </c>
      <c r="N238" s="34">
        <v>0</v>
      </c>
      <c r="O238" s="34">
        <v>0</v>
      </c>
      <c r="P238" s="34">
        <v>0</v>
      </c>
      <c r="Q238" s="33" t="s">
        <v>24</v>
      </c>
      <c r="R238" s="33" t="s">
        <v>24</v>
      </c>
      <c r="S238" s="3"/>
    </row>
    <row r="239" spans="1:19" ht="20.100000000000001" customHeight="1" x14ac:dyDescent="0.25">
      <c r="A239" s="27">
        <v>215</v>
      </c>
      <c r="B239" s="47">
        <f t="shared" ca="1" si="12"/>
        <v>49167</v>
      </c>
      <c r="C239" s="29">
        <v>14</v>
      </c>
      <c r="D239" s="34">
        <f t="shared" si="13"/>
        <v>7516.96</v>
      </c>
      <c r="E239" s="33">
        <f t="shared" si="11"/>
        <v>5740.095458425305</v>
      </c>
      <c r="F239" s="34">
        <f>((F238/(C25*F5)*100)-E238)/100*(C25*F5)</f>
        <v>1776.8645415746946</v>
      </c>
      <c r="G239" s="34">
        <v>0</v>
      </c>
      <c r="H239" s="34">
        <v>0</v>
      </c>
      <c r="I239" s="34">
        <v>0</v>
      </c>
      <c r="J239" s="34">
        <v>0</v>
      </c>
      <c r="K239" s="34">
        <v>0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3" t="s">
        <v>24</v>
      </c>
      <c r="R239" s="33" t="s">
        <v>24</v>
      </c>
      <c r="S239" s="3"/>
    </row>
    <row r="240" spans="1:19" ht="20.100000000000001" customHeight="1" x14ac:dyDescent="0.25">
      <c r="A240" s="31">
        <v>216</v>
      </c>
      <c r="B240" s="47">
        <f t="shared" ca="1" si="12"/>
        <v>49181</v>
      </c>
      <c r="C240" s="29">
        <v>14</v>
      </c>
      <c r="D240" s="34">
        <f t="shared" si="13"/>
        <v>7516.96</v>
      </c>
      <c r="E240" s="33">
        <f t="shared" si="11"/>
        <v>5773.8472197208457</v>
      </c>
      <c r="F240" s="34">
        <f>((F239/(C25*F5)*100)-E239)/100*(C25*F5)</f>
        <v>1743.1127802791541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34">
        <v>0</v>
      </c>
      <c r="P240" s="34">
        <v>0</v>
      </c>
      <c r="Q240" s="33" t="s">
        <v>24</v>
      </c>
      <c r="R240" s="33" t="s">
        <v>24</v>
      </c>
      <c r="S240" s="3"/>
    </row>
    <row r="241" spans="1:19" ht="20.100000000000001" customHeight="1" x14ac:dyDescent="0.25">
      <c r="A241" s="31">
        <v>217</v>
      </c>
      <c r="B241" s="47">
        <f t="shared" ca="1" si="12"/>
        <v>49195</v>
      </c>
      <c r="C241" s="29">
        <v>14</v>
      </c>
      <c r="D241" s="34">
        <f t="shared" si="13"/>
        <v>7516.96</v>
      </c>
      <c r="E241" s="33">
        <f t="shared" si="11"/>
        <v>5807.7974413728043</v>
      </c>
      <c r="F241" s="34">
        <f>((F240/(C25*F5)*100)-E240)/100*(C25*F5)</f>
        <v>1709.1625586271955</v>
      </c>
      <c r="G241" s="34">
        <v>0</v>
      </c>
      <c r="H241" s="34">
        <v>0</v>
      </c>
      <c r="I241" s="34">
        <v>0</v>
      </c>
      <c r="J241" s="34">
        <v>0</v>
      </c>
      <c r="K241" s="34">
        <v>0</v>
      </c>
      <c r="L241" s="34">
        <v>0</v>
      </c>
      <c r="M241" s="34">
        <v>0</v>
      </c>
      <c r="N241" s="34">
        <v>0</v>
      </c>
      <c r="O241" s="34">
        <v>0</v>
      </c>
      <c r="P241" s="34">
        <v>0</v>
      </c>
      <c r="Q241" s="33" t="s">
        <v>24</v>
      </c>
      <c r="R241" s="33" t="s">
        <v>24</v>
      </c>
      <c r="S241" s="3"/>
    </row>
    <row r="242" spans="1:19" ht="20.100000000000001" customHeight="1" x14ac:dyDescent="0.25">
      <c r="A242" s="27">
        <v>218</v>
      </c>
      <c r="B242" s="47">
        <f t="shared" ca="1" si="12"/>
        <v>49209</v>
      </c>
      <c r="C242" s="29">
        <v>14</v>
      </c>
      <c r="D242" s="34">
        <f t="shared" si="13"/>
        <v>7516.96</v>
      </c>
      <c r="E242" s="33">
        <f t="shared" si="11"/>
        <v>5841.9472903280766</v>
      </c>
      <c r="F242" s="34">
        <f>((F241/(C25*F5)*100)-E241)/100*(C25*F5)</f>
        <v>1675.0127096719234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3" t="s">
        <v>24</v>
      </c>
      <c r="R242" s="33" t="s">
        <v>24</v>
      </c>
      <c r="S242" s="3"/>
    </row>
    <row r="243" spans="1:19" ht="20.100000000000001" customHeight="1" x14ac:dyDescent="0.25">
      <c r="A243" s="31">
        <v>219</v>
      </c>
      <c r="B243" s="47">
        <f t="shared" ca="1" si="12"/>
        <v>49223</v>
      </c>
      <c r="C243" s="29">
        <v>14</v>
      </c>
      <c r="D243" s="34">
        <f t="shared" si="13"/>
        <v>7516.96</v>
      </c>
      <c r="E243" s="33">
        <f t="shared" si="11"/>
        <v>5876.2979403952058</v>
      </c>
      <c r="F243" s="34">
        <f>((F242/(C25*F5)*100)-E242)/100*(C25*F5)</f>
        <v>1640.662059604794</v>
      </c>
      <c r="G243" s="34">
        <v>0</v>
      </c>
      <c r="H243" s="34">
        <v>0</v>
      </c>
      <c r="I243" s="34">
        <v>0</v>
      </c>
      <c r="J243" s="34">
        <v>0</v>
      </c>
      <c r="K243" s="34">
        <v>0</v>
      </c>
      <c r="L243" s="34">
        <v>0</v>
      </c>
      <c r="M243" s="34">
        <v>0</v>
      </c>
      <c r="N243" s="34">
        <v>0</v>
      </c>
      <c r="O243" s="34">
        <v>0</v>
      </c>
      <c r="P243" s="34">
        <v>0</v>
      </c>
      <c r="Q243" s="33" t="s">
        <v>24</v>
      </c>
      <c r="R243" s="33" t="s">
        <v>24</v>
      </c>
      <c r="S243" s="3"/>
    </row>
    <row r="244" spans="1:19" ht="20.100000000000001" customHeight="1" x14ac:dyDescent="0.25">
      <c r="A244" s="31">
        <v>220</v>
      </c>
      <c r="B244" s="47">
        <f t="shared" ca="1" si="12"/>
        <v>49237</v>
      </c>
      <c r="C244" s="29">
        <v>14</v>
      </c>
      <c r="D244" s="34">
        <f t="shared" si="13"/>
        <v>7516.96</v>
      </c>
      <c r="E244" s="33">
        <f t="shared" si="11"/>
        <v>5910.8505722847294</v>
      </c>
      <c r="F244" s="34">
        <f>((F243/(C25*F5)*100)-E243)/100*(C25*F5)</f>
        <v>1606.1094277152702</v>
      </c>
      <c r="G244" s="34"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v>0</v>
      </c>
      <c r="M244" s="34">
        <v>0</v>
      </c>
      <c r="N244" s="34">
        <v>0</v>
      </c>
      <c r="O244" s="34">
        <v>0</v>
      </c>
      <c r="P244" s="34">
        <v>0</v>
      </c>
      <c r="Q244" s="33" t="s">
        <v>24</v>
      </c>
      <c r="R244" s="33" t="s">
        <v>24</v>
      </c>
      <c r="S244" s="3"/>
    </row>
    <row r="245" spans="1:19" ht="20.100000000000001" customHeight="1" x14ac:dyDescent="0.25">
      <c r="A245" s="31">
        <v>221</v>
      </c>
      <c r="B245" s="47">
        <f t="shared" ca="1" si="12"/>
        <v>49251</v>
      </c>
      <c r="C245" s="29">
        <v>14</v>
      </c>
      <c r="D245" s="34">
        <f t="shared" si="13"/>
        <v>7516.96</v>
      </c>
      <c r="E245" s="33">
        <f t="shared" si="11"/>
        <v>5945.6063736497636</v>
      </c>
      <c r="F245" s="34">
        <f>((F244/(C25*F5)*100)-E244)/100*(C25*F5)</f>
        <v>1571.3536263502363</v>
      </c>
      <c r="G245" s="34">
        <v>0</v>
      </c>
      <c r="H245" s="34">
        <v>0</v>
      </c>
      <c r="I245" s="34">
        <v>0</v>
      </c>
      <c r="J245" s="34">
        <v>0</v>
      </c>
      <c r="K245" s="34">
        <v>0</v>
      </c>
      <c r="L245" s="34">
        <v>0</v>
      </c>
      <c r="M245" s="34">
        <v>0</v>
      </c>
      <c r="N245" s="34">
        <v>0</v>
      </c>
      <c r="O245" s="34">
        <v>0</v>
      </c>
      <c r="P245" s="34">
        <v>0</v>
      </c>
      <c r="Q245" s="33" t="s">
        <v>24</v>
      </c>
      <c r="R245" s="33" t="s">
        <v>24</v>
      </c>
      <c r="S245" s="3"/>
    </row>
    <row r="246" spans="1:19" ht="20.100000000000001" customHeight="1" x14ac:dyDescent="0.25">
      <c r="A246" s="27">
        <v>222</v>
      </c>
      <c r="B246" s="47">
        <f t="shared" ca="1" si="12"/>
        <v>49265</v>
      </c>
      <c r="C246" s="29">
        <v>14</v>
      </c>
      <c r="D246" s="34">
        <f t="shared" si="13"/>
        <v>7516.96</v>
      </c>
      <c r="E246" s="33">
        <f t="shared" si="11"/>
        <v>5980.5665391268249</v>
      </c>
      <c r="F246" s="34">
        <f>((F245/(C25*F5)*100)-E245)/100*(C25*F5)</f>
        <v>1536.3934608731756</v>
      </c>
      <c r="G246" s="34">
        <v>0</v>
      </c>
      <c r="H246" s="34">
        <v>0</v>
      </c>
      <c r="I246" s="34">
        <v>0</v>
      </c>
      <c r="J246" s="34">
        <v>0</v>
      </c>
      <c r="K246" s="34">
        <v>0</v>
      </c>
      <c r="L246" s="34">
        <v>0</v>
      </c>
      <c r="M246" s="34">
        <v>0</v>
      </c>
      <c r="N246" s="34">
        <v>0</v>
      </c>
      <c r="O246" s="34">
        <v>0</v>
      </c>
      <c r="P246" s="34">
        <v>0</v>
      </c>
      <c r="Q246" s="33" t="s">
        <v>24</v>
      </c>
      <c r="R246" s="33" t="s">
        <v>24</v>
      </c>
      <c r="S246" s="3"/>
    </row>
    <row r="247" spans="1:19" ht="20.100000000000001" customHeight="1" x14ac:dyDescent="0.25">
      <c r="A247" s="31">
        <v>223</v>
      </c>
      <c r="B247" s="47">
        <f t="shared" ca="1" si="12"/>
        <v>49279</v>
      </c>
      <c r="C247" s="29">
        <v>14</v>
      </c>
      <c r="D247" s="34">
        <f t="shared" si="13"/>
        <v>7516.96</v>
      </c>
      <c r="E247" s="33">
        <f t="shared" si="11"/>
        <v>6015.7322703768896</v>
      </c>
      <c r="F247" s="34">
        <f>((F246/(C25*F5)*100)-E246)/100*(C25*F5)</f>
        <v>1501.22772962311</v>
      </c>
      <c r="G247" s="34">
        <v>0</v>
      </c>
      <c r="H247" s="34">
        <v>0</v>
      </c>
      <c r="I247" s="34">
        <v>0</v>
      </c>
      <c r="J247" s="34">
        <v>0</v>
      </c>
      <c r="K247" s="34">
        <v>0</v>
      </c>
      <c r="L247" s="34">
        <v>0</v>
      </c>
      <c r="M247" s="34">
        <v>0</v>
      </c>
      <c r="N247" s="34">
        <v>0</v>
      </c>
      <c r="O247" s="34">
        <v>0</v>
      </c>
      <c r="P247" s="34">
        <v>0</v>
      </c>
      <c r="Q247" s="33" t="s">
        <v>24</v>
      </c>
      <c r="R247" s="33" t="s">
        <v>24</v>
      </c>
      <c r="S247" s="3"/>
    </row>
    <row r="248" spans="1:19" ht="20.100000000000001" customHeight="1" x14ac:dyDescent="0.25">
      <c r="A248" s="31">
        <v>224</v>
      </c>
      <c r="B248" s="47">
        <f t="shared" ca="1" si="12"/>
        <v>49293</v>
      </c>
      <c r="C248" s="29">
        <v>14</v>
      </c>
      <c r="D248" s="34">
        <f t="shared" si="13"/>
        <v>7516.96</v>
      </c>
      <c r="E248" s="33">
        <f t="shared" si="11"/>
        <v>6051.1047761267064</v>
      </c>
      <c r="F248" s="34">
        <f>((F247/(C25*F5)*100)-E247)/100*(C25*F5)</f>
        <v>1465.8552238732939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34">
        <v>0</v>
      </c>
      <c r="N248" s="34">
        <v>0</v>
      </c>
      <c r="O248" s="34">
        <v>0</v>
      </c>
      <c r="P248" s="34">
        <v>0</v>
      </c>
      <c r="Q248" s="33" t="s">
        <v>24</v>
      </c>
      <c r="R248" s="33" t="s">
        <v>24</v>
      </c>
      <c r="S248" s="3"/>
    </row>
    <row r="249" spans="1:19" ht="20.100000000000001" customHeight="1" x14ac:dyDescent="0.25">
      <c r="A249" s="27">
        <v>225</v>
      </c>
      <c r="B249" s="47">
        <f t="shared" ca="1" si="12"/>
        <v>49307</v>
      </c>
      <c r="C249" s="29">
        <v>14</v>
      </c>
      <c r="D249" s="34">
        <f t="shared" si="13"/>
        <v>7516.96</v>
      </c>
      <c r="E249" s="33">
        <f t="shared" si="11"/>
        <v>6086.6852722103313</v>
      </c>
      <c r="F249" s="34">
        <f>((F248/(C25*F5)*100)-E248)/100*(C25*F5)</f>
        <v>1430.2747277896688</v>
      </c>
      <c r="G249" s="34">
        <v>0</v>
      </c>
      <c r="H249" s="34">
        <v>0</v>
      </c>
      <c r="I249" s="34">
        <v>0</v>
      </c>
      <c r="J249" s="34">
        <v>0</v>
      </c>
      <c r="K249" s="34">
        <v>0</v>
      </c>
      <c r="L249" s="34">
        <v>0</v>
      </c>
      <c r="M249" s="34">
        <v>0</v>
      </c>
      <c r="N249" s="34">
        <v>0</v>
      </c>
      <c r="O249" s="34">
        <v>0</v>
      </c>
      <c r="P249" s="34">
        <v>0</v>
      </c>
      <c r="Q249" s="33" t="s">
        <v>24</v>
      </c>
      <c r="R249" s="33" t="s">
        <v>24</v>
      </c>
      <c r="S249" s="3"/>
    </row>
    <row r="250" spans="1:19" ht="20.100000000000001" customHeight="1" x14ac:dyDescent="0.25">
      <c r="A250" s="31">
        <v>226</v>
      </c>
      <c r="B250" s="47">
        <f t="shared" ca="1" si="12"/>
        <v>49321</v>
      </c>
      <c r="C250" s="29">
        <v>14</v>
      </c>
      <c r="D250" s="34">
        <f t="shared" si="13"/>
        <v>7516.96</v>
      </c>
      <c r="E250" s="33">
        <f t="shared" si="11"/>
        <v>6122.4749816109279</v>
      </c>
      <c r="F250" s="34">
        <f>((F249/(C25*F5)*100)-E249)/100*(C25*F5)</f>
        <v>1394.4850183890719</v>
      </c>
      <c r="G250" s="34">
        <v>0</v>
      </c>
      <c r="H250" s="34">
        <v>0</v>
      </c>
      <c r="I250" s="34">
        <v>0</v>
      </c>
      <c r="J250" s="34">
        <v>0</v>
      </c>
      <c r="K250" s="34">
        <v>0</v>
      </c>
      <c r="L250" s="34">
        <v>0</v>
      </c>
      <c r="M250" s="34">
        <v>0</v>
      </c>
      <c r="N250" s="34">
        <v>0</v>
      </c>
      <c r="O250" s="34">
        <v>0</v>
      </c>
      <c r="P250" s="34">
        <v>0</v>
      </c>
      <c r="Q250" s="33" t="s">
        <v>24</v>
      </c>
      <c r="R250" s="33" t="s">
        <v>24</v>
      </c>
      <c r="S250" s="3"/>
    </row>
    <row r="251" spans="1:19" ht="20.100000000000001" customHeight="1" x14ac:dyDescent="0.25">
      <c r="A251" s="31">
        <v>227</v>
      </c>
      <c r="B251" s="47">
        <f t="shared" ca="1" si="12"/>
        <v>49335</v>
      </c>
      <c r="C251" s="29">
        <v>14</v>
      </c>
      <c r="D251" s="34">
        <f t="shared" si="13"/>
        <v>7516.96</v>
      </c>
      <c r="E251" s="33">
        <f t="shared" si="11"/>
        <v>6158.4751345028008</v>
      </c>
      <c r="F251" s="34">
        <f>((F250/(C25*F5)*100)-E250)/100*(C25*F5)</f>
        <v>1358.4848654971995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4">
        <v>0</v>
      </c>
      <c r="N251" s="34">
        <v>0</v>
      </c>
      <c r="O251" s="34">
        <v>0</v>
      </c>
      <c r="P251" s="34">
        <v>0</v>
      </c>
      <c r="Q251" s="33" t="s">
        <v>24</v>
      </c>
      <c r="R251" s="33" t="s">
        <v>24</v>
      </c>
      <c r="S251" s="3"/>
    </row>
    <row r="252" spans="1:19" ht="20.100000000000001" customHeight="1" x14ac:dyDescent="0.25">
      <c r="A252" s="27">
        <v>228</v>
      </c>
      <c r="B252" s="47">
        <f t="shared" ca="1" si="12"/>
        <v>49349</v>
      </c>
      <c r="C252" s="29">
        <v>14</v>
      </c>
      <c r="D252" s="34">
        <f t="shared" si="13"/>
        <v>7516.96</v>
      </c>
      <c r="E252" s="33">
        <f t="shared" si="11"/>
        <v>6194.6869682936767</v>
      </c>
      <c r="F252" s="34">
        <f>((F251/(C25*F5)*100)-E251)/100*(C25*F5)</f>
        <v>1322.2730317063231</v>
      </c>
      <c r="G252" s="34">
        <v>0</v>
      </c>
      <c r="H252" s="34">
        <v>0</v>
      </c>
      <c r="I252" s="34">
        <v>0</v>
      </c>
      <c r="J252" s="34">
        <v>0</v>
      </c>
      <c r="K252" s="34">
        <v>0</v>
      </c>
      <c r="L252" s="34">
        <v>0</v>
      </c>
      <c r="M252" s="34">
        <v>0</v>
      </c>
      <c r="N252" s="34">
        <v>0</v>
      </c>
      <c r="O252" s="34">
        <v>0</v>
      </c>
      <c r="P252" s="34">
        <v>0</v>
      </c>
      <c r="Q252" s="33" t="s">
        <v>24</v>
      </c>
      <c r="R252" s="33" t="s">
        <v>24</v>
      </c>
      <c r="S252" s="3"/>
    </row>
    <row r="253" spans="1:19" ht="20.100000000000001" customHeight="1" x14ac:dyDescent="0.25">
      <c r="A253" s="31">
        <v>229</v>
      </c>
      <c r="B253" s="47">
        <f t="shared" ca="1" si="12"/>
        <v>49363</v>
      </c>
      <c r="C253" s="29">
        <v>14</v>
      </c>
      <c r="D253" s="34">
        <f t="shared" si="13"/>
        <v>7516.96</v>
      </c>
      <c r="E253" s="33">
        <f t="shared" si="11"/>
        <v>6231.1117276672439</v>
      </c>
      <c r="F253" s="34">
        <f>((F252/(C25*F5)*100)-E252)/100*(C25*F5)</f>
        <v>1285.8482723327563</v>
      </c>
      <c r="G253" s="34">
        <v>0</v>
      </c>
      <c r="H253" s="34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v>0</v>
      </c>
      <c r="N253" s="34">
        <v>0</v>
      </c>
      <c r="O253" s="34">
        <v>0</v>
      </c>
      <c r="P253" s="34">
        <v>0</v>
      </c>
      <c r="Q253" s="33" t="s">
        <v>24</v>
      </c>
      <c r="R253" s="33" t="s">
        <v>24</v>
      </c>
      <c r="S253" s="3"/>
    </row>
    <row r="254" spans="1:19" ht="20.100000000000001" customHeight="1" x14ac:dyDescent="0.25">
      <c r="A254" s="27">
        <v>230</v>
      </c>
      <c r="B254" s="47">
        <f t="shared" ca="1" si="12"/>
        <v>49377</v>
      </c>
      <c r="C254" s="29">
        <v>14</v>
      </c>
      <c r="D254" s="34">
        <f t="shared" si="13"/>
        <v>7516.96</v>
      </c>
      <c r="E254" s="33">
        <f t="shared" si="11"/>
        <v>6267.7506646259271</v>
      </c>
      <c r="F254" s="34">
        <f>((F253/(C25*F5)*100)-E253)/100*(C25*F5)</f>
        <v>1249.2093353740731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3" t="s">
        <v>24</v>
      </c>
      <c r="R254" s="33" t="s">
        <v>24</v>
      </c>
      <c r="S254" s="3"/>
    </row>
    <row r="255" spans="1:19" ht="20.100000000000001" customHeight="1" x14ac:dyDescent="0.25">
      <c r="A255" s="31">
        <v>231</v>
      </c>
      <c r="B255" s="47">
        <f t="shared" ca="1" si="12"/>
        <v>49391</v>
      </c>
      <c r="C255" s="29">
        <v>14</v>
      </c>
      <c r="D255" s="34">
        <f t="shared" si="13"/>
        <v>7516.96</v>
      </c>
      <c r="E255" s="33">
        <f t="shared" si="11"/>
        <v>6304.6050385339277</v>
      </c>
      <c r="F255" s="34">
        <f>((F254/(C25*F5)*100)-E254)/100*(C25*F5)</f>
        <v>1212.3549614660726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v>0</v>
      </c>
      <c r="O255" s="34">
        <v>0</v>
      </c>
      <c r="P255" s="34">
        <v>0</v>
      </c>
      <c r="Q255" s="33" t="s">
        <v>24</v>
      </c>
      <c r="R255" s="33" t="s">
        <v>24</v>
      </c>
      <c r="S255" s="3"/>
    </row>
    <row r="256" spans="1:19" ht="20.100000000000001" customHeight="1" x14ac:dyDescent="0.25">
      <c r="A256" s="31">
        <v>232</v>
      </c>
      <c r="B256" s="47">
        <f t="shared" ca="1" si="12"/>
        <v>49405</v>
      </c>
      <c r="C256" s="29">
        <v>14</v>
      </c>
      <c r="D256" s="34">
        <f t="shared" si="13"/>
        <v>7516.96</v>
      </c>
      <c r="E256" s="33">
        <f t="shared" si="11"/>
        <v>6341.6761161605064</v>
      </c>
      <c r="F256" s="34">
        <f>((F255/(C25*F5)*100)-E255)/100*(C25*F5)</f>
        <v>1175.2838838394932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v>0</v>
      </c>
      <c r="O256" s="34">
        <v>0</v>
      </c>
      <c r="P256" s="34">
        <v>0</v>
      </c>
      <c r="Q256" s="33" t="s">
        <v>24</v>
      </c>
      <c r="R256" s="33" t="s">
        <v>24</v>
      </c>
      <c r="S256" s="3"/>
    </row>
    <row r="257" spans="1:19" ht="20.100000000000001" customHeight="1" x14ac:dyDescent="0.25">
      <c r="A257" s="27">
        <v>233</v>
      </c>
      <c r="B257" s="47">
        <f t="shared" ca="1" si="12"/>
        <v>49419</v>
      </c>
      <c r="C257" s="29">
        <v>14</v>
      </c>
      <c r="D257" s="34">
        <f t="shared" si="13"/>
        <v>7516.96</v>
      </c>
      <c r="E257" s="33">
        <f t="shared" si="11"/>
        <v>6378.9651717235301</v>
      </c>
      <c r="F257" s="34">
        <f>((F256/(C25*F5)*100)-E256)/100*(C25*F5)</f>
        <v>1137.9948282764694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3" t="s">
        <v>24</v>
      </c>
      <c r="R257" s="33" t="s">
        <v>24</v>
      </c>
      <c r="S257" s="3"/>
    </row>
    <row r="258" spans="1:19" ht="20.100000000000001" customHeight="1" x14ac:dyDescent="0.25">
      <c r="A258" s="31">
        <v>234</v>
      </c>
      <c r="B258" s="47">
        <f t="shared" ca="1" si="12"/>
        <v>49433</v>
      </c>
      <c r="C258" s="29">
        <v>14</v>
      </c>
      <c r="D258" s="34">
        <f t="shared" si="13"/>
        <v>7516.96</v>
      </c>
      <c r="E258" s="33">
        <f t="shared" si="11"/>
        <v>6416.4734869332651</v>
      </c>
      <c r="F258" s="34">
        <f>((F257/(C25*F5)*100)-E257)/100*(C25*F5)</f>
        <v>1100.4865130667349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v>0</v>
      </c>
      <c r="O258" s="34">
        <v>0</v>
      </c>
      <c r="P258" s="34">
        <v>0</v>
      </c>
      <c r="Q258" s="33" t="s">
        <v>24</v>
      </c>
      <c r="R258" s="33" t="s">
        <v>24</v>
      </c>
      <c r="S258" s="3"/>
    </row>
    <row r="259" spans="1:19" ht="20.100000000000001" customHeight="1" x14ac:dyDescent="0.25">
      <c r="A259" s="31">
        <v>235</v>
      </c>
      <c r="B259" s="47">
        <f t="shared" ca="1" si="12"/>
        <v>49447</v>
      </c>
      <c r="C259" s="29">
        <v>14</v>
      </c>
      <c r="D259" s="34">
        <f t="shared" si="13"/>
        <v>7516.96</v>
      </c>
      <c r="E259" s="33">
        <f t="shared" si="11"/>
        <v>6454.2023510364324</v>
      </c>
      <c r="F259" s="34">
        <f>((F258/(C25*F5)*100)-E258)/100*(C25*F5)</f>
        <v>1062.7576489635674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v>0</v>
      </c>
      <c r="O259" s="34">
        <v>0</v>
      </c>
      <c r="P259" s="34">
        <v>0</v>
      </c>
      <c r="Q259" s="33" t="s">
        <v>24</v>
      </c>
      <c r="R259" s="33" t="s">
        <v>24</v>
      </c>
      <c r="S259" s="3"/>
    </row>
    <row r="260" spans="1:19" ht="20.100000000000001" customHeight="1" x14ac:dyDescent="0.25">
      <c r="A260" s="31">
        <v>236</v>
      </c>
      <c r="B260" s="47">
        <f t="shared" ca="1" si="12"/>
        <v>49461</v>
      </c>
      <c r="C260" s="29">
        <v>14</v>
      </c>
      <c r="D260" s="34">
        <f t="shared" si="13"/>
        <v>7516.96</v>
      </c>
      <c r="E260" s="33">
        <f t="shared" si="11"/>
        <v>6492.1530608605271</v>
      </c>
      <c r="F260" s="34">
        <f>((F259/(C25*F5)*100)-E259)/100*(C25*F5)</f>
        <v>1024.8069391394731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3" t="s">
        <v>24</v>
      </c>
      <c r="R260" s="33" t="s">
        <v>24</v>
      </c>
      <c r="S260" s="3"/>
    </row>
    <row r="261" spans="1:19" ht="20.100000000000001" customHeight="1" x14ac:dyDescent="0.25">
      <c r="A261" s="27">
        <v>237</v>
      </c>
      <c r="B261" s="47">
        <f t="shared" ca="1" si="12"/>
        <v>49475</v>
      </c>
      <c r="C261" s="29">
        <v>14</v>
      </c>
      <c r="D261" s="34">
        <f t="shared" si="13"/>
        <v>7516.96</v>
      </c>
      <c r="E261" s="33">
        <f t="shared" si="11"/>
        <v>6530.326920858387</v>
      </c>
      <c r="F261" s="34">
        <f>((F260/(C25*F5)*100)-E260)/100*(C25*F5)</f>
        <v>986.63307914161317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v>0</v>
      </c>
      <c r="O261" s="34">
        <v>0</v>
      </c>
      <c r="P261" s="34">
        <v>0</v>
      </c>
      <c r="Q261" s="33" t="s">
        <v>24</v>
      </c>
      <c r="R261" s="33" t="s">
        <v>24</v>
      </c>
      <c r="S261" s="3"/>
    </row>
    <row r="262" spans="1:19" ht="20.100000000000001" customHeight="1" x14ac:dyDescent="0.25">
      <c r="A262" s="31">
        <v>238</v>
      </c>
      <c r="B262" s="47">
        <f t="shared" ca="1" si="12"/>
        <v>49489</v>
      </c>
      <c r="C262" s="29">
        <v>14</v>
      </c>
      <c r="D262" s="34">
        <f t="shared" si="13"/>
        <v>7516.96</v>
      </c>
      <c r="E262" s="33">
        <f t="shared" si="11"/>
        <v>6568.7252431530342</v>
      </c>
      <c r="F262" s="34">
        <f>((F261/(C25*F5)*100)-E261)/100*(C25*F5)</f>
        <v>948.23475684696587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3" t="s">
        <v>24</v>
      </c>
      <c r="R262" s="33" t="s">
        <v>24</v>
      </c>
      <c r="S262" s="3"/>
    </row>
    <row r="263" spans="1:19" ht="20.100000000000001" customHeight="1" x14ac:dyDescent="0.25">
      <c r="A263" s="31">
        <v>239</v>
      </c>
      <c r="B263" s="47">
        <f t="shared" ca="1" si="12"/>
        <v>49503</v>
      </c>
      <c r="C263" s="29">
        <v>14</v>
      </c>
      <c r="D263" s="34">
        <f t="shared" si="13"/>
        <v>7516.96</v>
      </c>
      <c r="E263" s="33">
        <f t="shared" si="11"/>
        <v>6607.3493475827736</v>
      </c>
      <c r="F263" s="34">
        <f>((F262/(C25*F5)*100)-E262)/100*(C25*F5)</f>
        <v>909.61065241722611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v>0</v>
      </c>
      <c r="O263" s="34">
        <v>0</v>
      </c>
      <c r="P263" s="34">
        <v>0</v>
      </c>
      <c r="Q263" s="33" t="s">
        <v>24</v>
      </c>
      <c r="R263" s="33" t="s">
        <v>24</v>
      </c>
      <c r="S263" s="3"/>
    </row>
    <row r="264" spans="1:19" ht="20.100000000000001" customHeight="1" x14ac:dyDescent="0.25">
      <c r="A264" s="27">
        <v>240</v>
      </c>
      <c r="B264" s="47">
        <f t="shared" ca="1" si="12"/>
        <v>49517</v>
      </c>
      <c r="C264" s="29">
        <v>14</v>
      </c>
      <c r="D264" s="34">
        <f t="shared" si="13"/>
        <v>7516.96</v>
      </c>
      <c r="E264" s="33">
        <f t="shared" si="11"/>
        <v>6646.2005617465611</v>
      </c>
      <c r="F264" s="34">
        <f>((F263/(C25*F5)*100)-E263)/100*(C25*F5)</f>
        <v>870.75943825343927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v>0</v>
      </c>
      <c r="O264" s="34">
        <v>0</v>
      </c>
      <c r="P264" s="34">
        <v>0</v>
      </c>
      <c r="Q264" s="33" t="s">
        <v>24</v>
      </c>
      <c r="R264" s="33" t="s">
        <v>24</v>
      </c>
      <c r="S264" s="3"/>
    </row>
    <row r="265" spans="1:19" ht="20.100000000000001" customHeight="1" x14ac:dyDescent="0.25">
      <c r="A265" s="31">
        <v>241</v>
      </c>
      <c r="B265" s="47">
        <f t="shared" ca="1" si="12"/>
        <v>49531</v>
      </c>
      <c r="C265" s="29">
        <v>14</v>
      </c>
      <c r="D265" s="34">
        <f t="shared" si="13"/>
        <v>7516.96</v>
      </c>
      <c r="E265" s="33">
        <f t="shared" si="11"/>
        <v>6685.2802210496302</v>
      </c>
      <c r="F265" s="34">
        <f>((F264/(C25*F5)*100)-E264)/100*(C25*F5)</f>
        <v>831.67977895036972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v>0</v>
      </c>
      <c r="O265" s="34">
        <v>0</v>
      </c>
      <c r="P265" s="34">
        <v>0</v>
      </c>
      <c r="Q265" s="33" t="s">
        <v>24</v>
      </c>
      <c r="R265" s="33" t="s">
        <v>24</v>
      </c>
      <c r="S265" s="3"/>
    </row>
    <row r="266" spans="1:19" ht="20.100000000000001" customHeight="1" x14ac:dyDescent="0.25">
      <c r="A266" s="31">
        <v>242</v>
      </c>
      <c r="B266" s="47">
        <f t="shared" ca="1" si="12"/>
        <v>49545</v>
      </c>
      <c r="C266" s="29">
        <v>14</v>
      </c>
      <c r="D266" s="34">
        <f t="shared" si="13"/>
        <v>7516.96</v>
      </c>
      <c r="E266" s="33">
        <f t="shared" si="11"/>
        <v>6724.5896687494023</v>
      </c>
      <c r="F266" s="34">
        <f>((F265/(C25*F5)*100)-E265)/100*(C25*F5)</f>
        <v>792.37033125059781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3" t="s">
        <v>24</v>
      </c>
      <c r="R266" s="33" t="s">
        <v>24</v>
      </c>
      <c r="S266" s="3"/>
    </row>
    <row r="267" spans="1:19" ht="20.100000000000001" customHeight="1" x14ac:dyDescent="0.25">
      <c r="A267" s="27">
        <v>243</v>
      </c>
      <c r="B267" s="47">
        <f t="shared" ca="1" si="12"/>
        <v>49559</v>
      </c>
      <c r="C267" s="29">
        <v>14</v>
      </c>
      <c r="D267" s="34">
        <f t="shared" si="13"/>
        <v>7516.96</v>
      </c>
      <c r="E267" s="33">
        <f t="shared" si="11"/>
        <v>6764.1302560016484</v>
      </c>
      <c r="F267" s="34">
        <f>((F266/(C25*F5)*100)-E266)/100*(C25*F5)</f>
        <v>752.82974399835155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v>0</v>
      </c>
      <c r="O267" s="34">
        <v>0</v>
      </c>
      <c r="P267" s="34">
        <v>0</v>
      </c>
      <c r="Q267" s="33" t="s">
        <v>24</v>
      </c>
      <c r="R267" s="33" t="s">
        <v>24</v>
      </c>
      <c r="S267" s="3"/>
    </row>
    <row r="268" spans="1:19" ht="20.100000000000001" customHeight="1" x14ac:dyDescent="0.25">
      <c r="A268" s="31">
        <v>244</v>
      </c>
      <c r="B268" s="47">
        <f t="shared" ca="1" si="12"/>
        <v>49573</v>
      </c>
      <c r="C268" s="29">
        <v>14</v>
      </c>
      <c r="D268" s="34">
        <f t="shared" si="13"/>
        <v>7516.96</v>
      </c>
      <c r="E268" s="33">
        <f t="shared" si="11"/>
        <v>6803.9033419069383</v>
      </c>
      <c r="F268" s="34">
        <f>((F267/(C25*F5)*100)-E267)/100*(C25*F5)</f>
        <v>713.05665809306186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v>0</v>
      </c>
      <c r="O268" s="34">
        <v>0</v>
      </c>
      <c r="P268" s="34">
        <v>0</v>
      </c>
      <c r="Q268" s="33" t="s">
        <v>24</v>
      </c>
      <c r="R268" s="33" t="s">
        <v>24</v>
      </c>
      <c r="S268" s="3"/>
    </row>
    <row r="269" spans="1:19" ht="20.100000000000001" customHeight="1" x14ac:dyDescent="0.25">
      <c r="A269" s="27">
        <v>245</v>
      </c>
      <c r="B269" s="47">
        <f t="shared" ca="1" si="12"/>
        <v>49587</v>
      </c>
      <c r="C269" s="29">
        <v>14</v>
      </c>
      <c r="D269" s="34">
        <f t="shared" si="13"/>
        <v>7516.96</v>
      </c>
      <c r="E269" s="33">
        <f t="shared" si="11"/>
        <v>6843.910293557351</v>
      </c>
      <c r="F269" s="34">
        <f>((F268/(C25*F5)*100)-E268)/100*(C25*F5)</f>
        <v>673.04970644264904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0</v>
      </c>
      <c r="P269" s="34">
        <v>0</v>
      </c>
      <c r="Q269" s="33" t="s">
        <v>24</v>
      </c>
      <c r="R269" s="33" t="s">
        <v>24</v>
      </c>
      <c r="S269" s="3"/>
    </row>
    <row r="270" spans="1:19" ht="20.100000000000001" customHeight="1" x14ac:dyDescent="0.25">
      <c r="A270" s="31">
        <v>246</v>
      </c>
      <c r="B270" s="47">
        <f t="shared" ca="1" si="12"/>
        <v>49601</v>
      </c>
      <c r="C270" s="29">
        <v>14</v>
      </c>
      <c r="D270" s="34">
        <f t="shared" si="13"/>
        <v>7516.96</v>
      </c>
      <c r="E270" s="33">
        <f t="shared" si="11"/>
        <v>6884.1524860834679</v>
      </c>
      <c r="F270" s="34">
        <f>((F269/(C25*F5)*100)-E269)/100*(C25*F5)</f>
        <v>632.80751391653178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v>0</v>
      </c>
      <c r="O270" s="34">
        <v>0</v>
      </c>
      <c r="P270" s="34">
        <v>0</v>
      </c>
      <c r="Q270" s="33" t="s">
        <v>24</v>
      </c>
      <c r="R270" s="33" t="s">
        <v>24</v>
      </c>
      <c r="S270" s="3"/>
    </row>
    <row r="271" spans="1:19" ht="20.100000000000001" customHeight="1" x14ac:dyDescent="0.25">
      <c r="A271" s="31">
        <v>247</v>
      </c>
      <c r="B271" s="47">
        <f t="shared" ca="1" si="12"/>
        <v>49615</v>
      </c>
      <c r="C271" s="29">
        <v>14</v>
      </c>
      <c r="D271" s="34">
        <f t="shared" si="13"/>
        <v>7516.96</v>
      </c>
      <c r="E271" s="33">
        <f t="shared" si="11"/>
        <v>6924.6313027016386</v>
      </c>
      <c r="F271" s="34">
        <f>((F270/(C25*F5)*100)-E270)/100*(C25*F5)</f>
        <v>592.32869729836102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v>0</v>
      </c>
      <c r="O271" s="34">
        <v>0</v>
      </c>
      <c r="P271" s="34">
        <v>0</v>
      </c>
      <c r="Q271" s="33" t="s">
        <v>24</v>
      </c>
      <c r="R271" s="33" t="s">
        <v>24</v>
      </c>
      <c r="S271" s="3"/>
    </row>
    <row r="272" spans="1:19" ht="20.100000000000001" customHeight="1" x14ac:dyDescent="0.25">
      <c r="A272" s="27">
        <v>248</v>
      </c>
      <c r="B272" s="47">
        <f t="shared" ca="1" si="12"/>
        <v>49629</v>
      </c>
      <c r="C272" s="29">
        <v>14</v>
      </c>
      <c r="D272" s="34">
        <f t="shared" si="13"/>
        <v>7516.96</v>
      </c>
      <c r="E272" s="33">
        <f t="shared" si="11"/>
        <v>6965.3481347615243</v>
      </c>
      <c r="F272" s="34">
        <f>((F271/(C25*F5)*100)-E271)/100*(C25*F5)</f>
        <v>551.61186523847539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v>0</v>
      </c>
      <c r="O272" s="34">
        <v>0</v>
      </c>
      <c r="P272" s="34">
        <v>0</v>
      </c>
      <c r="Q272" s="33" t="s">
        <v>24</v>
      </c>
      <c r="R272" s="33" t="s">
        <v>24</v>
      </c>
      <c r="S272" s="3"/>
    </row>
    <row r="273" spans="1:19" ht="20.100000000000001" customHeight="1" x14ac:dyDescent="0.25">
      <c r="A273" s="31">
        <v>249</v>
      </c>
      <c r="B273" s="47">
        <f t="shared" ca="1" si="12"/>
        <v>49643</v>
      </c>
      <c r="C273" s="29">
        <v>14</v>
      </c>
      <c r="D273" s="34">
        <f t="shared" si="13"/>
        <v>7516.96</v>
      </c>
      <c r="E273" s="33">
        <f t="shared" si="11"/>
        <v>7006.3043817939224</v>
      </c>
      <c r="F273" s="34">
        <f>((F272/(C25*F5)*100)-E272)/100*(C25*F5)</f>
        <v>510.65561820607752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v>0</v>
      </c>
      <c r="O273" s="34">
        <v>0</v>
      </c>
      <c r="P273" s="34">
        <v>0</v>
      </c>
      <c r="Q273" s="33" t="s">
        <v>24</v>
      </c>
      <c r="R273" s="33" t="s">
        <v>24</v>
      </c>
      <c r="S273" s="3"/>
    </row>
    <row r="274" spans="1:19" ht="20.100000000000001" customHeight="1" x14ac:dyDescent="0.25">
      <c r="A274" s="31">
        <v>250</v>
      </c>
      <c r="B274" s="47">
        <f t="shared" ca="1" si="12"/>
        <v>49657</v>
      </c>
      <c r="C274" s="29">
        <v>14</v>
      </c>
      <c r="D274" s="34">
        <f t="shared" si="13"/>
        <v>7516.96</v>
      </c>
      <c r="E274" s="33">
        <f t="shared" si="11"/>
        <v>7047.5014515588709</v>
      </c>
      <c r="F274" s="34">
        <f>((F273/(C25*F5)*100)-E273)/100*(C25*F5)</f>
        <v>469.45854844112927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v>0</v>
      </c>
      <c r="O274" s="34">
        <v>0</v>
      </c>
      <c r="P274" s="34">
        <v>0</v>
      </c>
      <c r="Q274" s="33" t="s">
        <v>24</v>
      </c>
      <c r="R274" s="33" t="s">
        <v>24</v>
      </c>
      <c r="S274" s="3"/>
    </row>
    <row r="275" spans="1:19" ht="20.100000000000001" customHeight="1" x14ac:dyDescent="0.25">
      <c r="A275" s="31">
        <v>251</v>
      </c>
      <c r="B275" s="47">
        <f t="shared" ca="1" si="12"/>
        <v>49671</v>
      </c>
      <c r="C275" s="29">
        <v>14</v>
      </c>
      <c r="D275" s="34">
        <f t="shared" si="13"/>
        <v>7516.96</v>
      </c>
      <c r="E275" s="33">
        <f t="shared" si="11"/>
        <v>7088.9407600940367</v>
      </c>
      <c r="F275" s="34">
        <f>((F274/(C25*F5)*100)-E274)/100*(C25*F5)</f>
        <v>428.01923990596316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3" t="s">
        <v>24</v>
      </c>
      <c r="R275" s="33" t="s">
        <v>24</v>
      </c>
      <c r="S275" s="3"/>
    </row>
    <row r="276" spans="1:19" ht="20.100000000000001" customHeight="1" x14ac:dyDescent="0.25">
      <c r="A276" s="27">
        <v>252</v>
      </c>
      <c r="B276" s="47">
        <f t="shared" ca="1" si="12"/>
        <v>49685</v>
      </c>
      <c r="C276" s="29">
        <v>14</v>
      </c>
      <c r="D276" s="34">
        <f t="shared" si="13"/>
        <v>7516.96</v>
      </c>
      <c r="E276" s="33">
        <f t="shared" si="11"/>
        <v>7130.6237317633895</v>
      </c>
      <c r="F276" s="34">
        <f>((F275/(C25*F5)*100)-E275)/100*(C25*F5)</f>
        <v>386.33626823661024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v>0</v>
      </c>
      <c r="O276" s="34">
        <v>0</v>
      </c>
      <c r="P276" s="34">
        <v>0</v>
      </c>
      <c r="Q276" s="33" t="s">
        <v>24</v>
      </c>
      <c r="R276" s="33" t="s">
        <v>24</v>
      </c>
      <c r="S276" s="3"/>
    </row>
    <row r="277" spans="1:19" ht="20.100000000000001" customHeight="1" x14ac:dyDescent="0.25">
      <c r="A277" s="31">
        <v>253</v>
      </c>
      <c r="B277" s="47">
        <f t="shared" ca="1" si="12"/>
        <v>49699</v>
      </c>
      <c r="C277" s="29">
        <v>14</v>
      </c>
      <c r="D277" s="34">
        <f t="shared" si="13"/>
        <v>7516.96</v>
      </c>
      <c r="E277" s="33">
        <f t="shared" si="11"/>
        <v>7172.5517993061585</v>
      </c>
      <c r="F277" s="34">
        <f>((F276/(C25*F5)*100)-E276)/100*(C25*F5)</f>
        <v>344.40820069384154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v>0</v>
      </c>
      <c r="O277" s="34">
        <v>0</v>
      </c>
      <c r="P277" s="34">
        <v>0</v>
      </c>
      <c r="Q277" s="33" t="s">
        <v>24</v>
      </c>
      <c r="R277" s="33" t="s">
        <v>24</v>
      </c>
      <c r="S277" s="3"/>
    </row>
    <row r="278" spans="1:19" ht="20.100000000000001" customHeight="1" x14ac:dyDescent="0.25">
      <c r="A278" s="31">
        <v>254</v>
      </c>
      <c r="B278" s="47">
        <f t="shared" ca="1" si="12"/>
        <v>49713</v>
      </c>
      <c r="C278" s="29">
        <v>14</v>
      </c>
      <c r="D278" s="34">
        <f t="shared" si="13"/>
        <v>7516.96</v>
      </c>
      <c r="E278" s="33">
        <f t="shared" si="11"/>
        <v>7214.7264038860785</v>
      </c>
      <c r="F278" s="34">
        <f>((F277/(C25*F5)*100)-E277)/100*(C25*F5)</f>
        <v>302.23359611392129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v>0</v>
      </c>
      <c r="O278" s="34">
        <v>0</v>
      </c>
      <c r="P278" s="34">
        <v>0</v>
      </c>
      <c r="Q278" s="33" t="s">
        <v>24</v>
      </c>
      <c r="R278" s="33" t="s">
        <v>24</v>
      </c>
      <c r="S278" s="3"/>
    </row>
    <row r="279" spans="1:19" ht="20.100000000000001" customHeight="1" x14ac:dyDescent="0.25">
      <c r="A279" s="27">
        <v>255</v>
      </c>
      <c r="B279" s="47">
        <f t="shared" ca="1" si="12"/>
        <v>49727</v>
      </c>
      <c r="C279" s="29">
        <v>14</v>
      </c>
      <c r="D279" s="34">
        <f t="shared" si="13"/>
        <v>7516.96</v>
      </c>
      <c r="E279" s="33">
        <f t="shared" si="11"/>
        <v>7257.1489951409285</v>
      </c>
      <c r="F279" s="34">
        <f>((F278/(C25*F5)*100)-E278)/100*(C25*F5)</f>
        <v>259.81100485907115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3" t="s">
        <v>24</v>
      </c>
      <c r="R279" s="33" t="s">
        <v>24</v>
      </c>
      <c r="S279" s="3"/>
    </row>
    <row r="280" spans="1:19" ht="20.100000000000001" customHeight="1" x14ac:dyDescent="0.25">
      <c r="A280" s="31">
        <v>256</v>
      </c>
      <c r="B280" s="47">
        <f t="shared" ca="1" si="12"/>
        <v>49741</v>
      </c>
      <c r="C280" s="29">
        <v>14</v>
      </c>
      <c r="D280" s="34">
        <f t="shared" si="13"/>
        <v>7516.96</v>
      </c>
      <c r="E280" s="33">
        <f t="shared" si="11"/>
        <v>7299.8210312323572</v>
      </c>
      <c r="F280" s="34">
        <f>((F279/(C25*F5)*100)-E279)/100*(C25*F5)</f>
        <v>217.13896876764244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v>0</v>
      </c>
      <c r="O280" s="34">
        <v>0</v>
      </c>
      <c r="P280" s="34">
        <v>0</v>
      </c>
      <c r="Q280" s="33" t="s">
        <v>24</v>
      </c>
      <c r="R280" s="33" t="s">
        <v>24</v>
      </c>
      <c r="S280" s="3"/>
    </row>
    <row r="281" spans="1:19" ht="20.100000000000001" customHeight="1" x14ac:dyDescent="0.25">
      <c r="A281" s="31">
        <v>257</v>
      </c>
      <c r="B281" s="47">
        <f t="shared" ca="1" si="12"/>
        <v>49755</v>
      </c>
      <c r="C281" s="29">
        <v>14</v>
      </c>
      <c r="D281" s="34">
        <f t="shared" si="13"/>
        <v>7516.96</v>
      </c>
      <c r="E281" s="33">
        <f t="shared" si="11"/>
        <v>7342.7439788960037</v>
      </c>
      <c r="F281" s="34">
        <f>((F280/(C25*F5)*100)-E280)/100*(C25*F5)</f>
        <v>174.21602110399618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v>0</v>
      </c>
      <c r="O281" s="34">
        <v>0</v>
      </c>
      <c r="P281" s="34">
        <v>0</v>
      </c>
      <c r="Q281" s="33" t="s">
        <v>24</v>
      </c>
      <c r="R281" s="33" t="s">
        <v>24</v>
      </c>
      <c r="S281" s="3"/>
    </row>
    <row r="282" spans="1:19" ht="20.100000000000001" customHeight="1" x14ac:dyDescent="0.25">
      <c r="A282" s="27">
        <v>258</v>
      </c>
      <c r="B282" s="47">
        <f t="shared" ca="1" si="12"/>
        <v>49769</v>
      </c>
      <c r="C282" s="29">
        <v>14</v>
      </c>
      <c r="D282" s="34">
        <f t="shared" si="13"/>
        <v>7516.96</v>
      </c>
      <c r="E282" s="33">
        <f t="shared" si="11"/>
        <v>7385.9193134919124</v>
      </c>
      <c r="F282" s="34">
        <f>((F281/(C25*F5)*100)-E281)/100*(C25*F5)</f>
        <v>131.04068650808767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v>0</v>
      </c>
      <c r="O282" s="34">
        <v>0</v>
      </c>
      <c r="P282" s="34">
        <v>0</v>
      </c>
      <c r="Q282" s="33" t="s">
        <v>24</v>
      </c>
      <c r="R282" s="33" t="s">
        <v>24</v>
      </c>
      <c r="S282" s="3"/>
    </row>
    <row r="283" spans="1:19" ht="20.100000000000001" customHeight="1" x14ac:dyDescent="0.25">
      <c r="A283" s="31">
        <v>259</v>
      </c>
      <c r="B283" s="47">
        <f t="shared" ca="1" si="12"/>
        <v>49783</v>
      </c>
      <c r="C283" s="29">
        <v>14</v>
      </c>
      <c r="D283" s="34">
        <f t="shared" si="13"/>
        <v>7516.96</v>
      </c>
      <c r="E283" s="33">
        <f t="shared" ref="E283" si="14">D283-F283</f>
        <v>7429.3485190552447</v>
      </c>
      <c r="F283" s="34">
        <f>((F282/(C25*F5)*100)-E282)/100*(C25*F5)</f>
        <v>87.611480944755229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v>0</v>
      </c>
      <c r="Q283" s="33" t="s">
        <v>24</v>
      </c>
      <c r="R283" s="33" t="s">
        <v>24</v>
      </c>
      <c r="S283" s="3"/>
    </row>
    <row r="284" spans="1:19" ht="20.100000000000001" customHeight="1" x14ac:dyDescent="0.25">
      <c r="A284" s="31">
        <v>260</v>
      </c>
      <c r="B284" s="47">
        <f t="shared" ca="1" si="12"/>
        <v>49797</v>
      </c>
      <c r="C284" s="29">
        <v>14</v>
      </c>
      <c r="D284" s="33">
        <f>E284+F284</f>
        <v>7514.4901178959708</v>
      </c>
      <c r="E284" s="33">
        <f>(F283*100/(C25*F5))-E283</f>
        <v>7470.5632062432605</v>
      </c>
      <c r="F284" s="33">
        <f>E284/100*(C25*F5)</f>
        <v>43.926911652710373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3" t="s">
        <v>24</v>
      </c>
      <c r="R284" s="33" t="s">
        <v>24</v>
      </c>
      <c r="S284" s="3"/>
    </row>
    <row r="285" spans="1:19" ht="37.5" customHeight="1" x14ac:dyDescent="0.25">
      <c r="A285" s="25" t="s">
        <v>25</v>
      </c>
      <c r="B285" s="35" t="s">
        <v>24</v>
      </c>
      <c r="C285" s="48">
        <f>SUM(C25:C284)</f>
        <v>3640</v>
      </c>
      <c r="D285" s="37">
        <f>SUM(D25:D284)</f>
        <v>1954407.1301178895</v>
      </c>
      <c r="E285" s="37">
        <f>SUM(E25:E284)</f>
        <v>1000000.0000000017</v>
      </c>
      <c r="F285" s="37">
        <f>SUM(F25:F284)</f>
        <v>954407.13011789438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34">
        <f ca="1">XIRR(D24:D284,B24:B284)*100</f>
        <v>16.515142321586612</v>
      </c>
      <c r="R285" s="37">
        <f>D285</f>
        <v>1954407.1301178895</v>
      </c>
      <c r="S285" s="3"/>
    </row>
    <row r="286" spans="1:19" ht="8.4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3"/>
    </row>
    <row r="287" spans="1:19" ht="8.4" customHeight="1" x14ac:dyDescent="0.25">
      <c r="A287" s="21"/>
      <c r="B287" s="3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3"/>
    </row>
    <row r="288" spans="1:19" ht="21.75" customHeight="1" x14ac:dyDescent="0.25">
      <c r="A288" s="70" t="s">
        <v>26</v>
      </c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3"/>
    </row>
    <row r="289" spans="1:44" ht="72" customHeight="1" x14ac:dyDescent="0.25">
      <c r="A289" s="70" t="s">
        <v>39</v>
      </c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3"/>
    </row>
    <row r="290" spans="1:44" ht="30.75" customHeight="1" x14ac:dyDescent="0.25">
      <c r="A290" s="70" t="s">
        <v>27</v>
      </c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3"/>
    </row>
    <row r="291" spans="1:44" ht="27.75" customHeight="1" x14ac:dyDescent="0.25">
      <c r="A291" s="70" t="s">
        <v>40</v>
      </c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3"/>
    </row>
    <row r="292" spans="1:44" ht="8.4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3"/>
    </row>
    <row r="293" spans="1:44" ht="8.4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3"/>
    </row>
    <row r="294" spans="1:44" ht="8.4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3"/>
    </row>
    <row r="295" spans="1:44" ht="8.4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3"/>
    </row>
    <row r="296" spans="1:44" ht="8.4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3"/>
    </row>
    <row r="297" spans="1:44" ht="8.4" customHeight="1" x14ac:dyDescent="0.2"/>
    <row r="298" spans="1:44" ht="8.4" customHeight="1" x14ac:dyDescent="0.2"/>
    <row r="299" spans="1:44" ht="8.4" customHeight="1" x14ac:dyDescent="0.2"/>
    <row r="300" spans="1:44" ht="8.4" customHeight="1" x14ac:dyDescent="0.2"/>
    <row r="301" spans="1:44" ht="8.4" customHeight="1" x14ac:dyDescent="0.2"/>
    <row r="302" spans="1:44" ht="8.4" customHeight="1" x14ac:dyDescent="0.2"/>
    <row r="303" spans="1:44" s="1" customFormat="1" ht="8.4" customHeight="1" x14ac:dyDescent="0.2"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50"/>
    </row>
    <row r="304" spans="1:44" s="1" customFormat="1" ht="8.4" customHeight="1" x14ac:dyDescent="0.2"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50"/>
    </row>
    <row r="305" spans="19:44" s="1" customFormat="1" ht="8.4" customHeight="1" x14ac:dyDescent="0.2"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50"/>
    </row>
    <row r="306" spans="19:44" s="1" customFormat="1" ht="8.4" customHeight="1" x14ac:dyDescent="0.2"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50"/>
    </row>
    <row r="307" spans="19:44" s="1" customFormat="1" ht="8.4" customHeight="1" x14ac:dyDescent="0.2"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50"/>
    </row>
    <row r="308" spans="19:44" s="1" customFormat="1" ht="8.4" customHeight="1" x14ac:dyDescent="0.2"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50"/>
    </row>
    <row r="309" spans="19:44" s="1" customFormat="1" ht="8.4" customHeight="1" x14ac:dyDescent="0.2"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50"/>
    </row>
    <row r="310" spans="19:44" s="1" customFormat="1" ht="8.4" customHeight="1" x14ac:dyDescent="0.2"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50"/>
    </row>
    <row r="311" spans="19:44" s="1" customFormat="1" ht="8.4" customHeight="1" x14ac:dyDescent="0.2"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50"/>
    </row>
    <row r="312" spans="19:44" s="1" customFormat="1" ht="8.4" customHeight="1" x14ac:dyDescent="0.2"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50"/>
    </row>
    <row r="313" spans="19:44" s="1" customFormat="1" ht="8.4" customHeight="1" x14ac:dyDescent="0.2"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50"/>
    </row>
    <row r="314" spans="19:44" s="1" customFormat="1" ht="8.4" customHeight="1" x14ac:dyDescent="0.2"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50"/>
    </row>
    <row r="315" spans="19:44" s="1" customFormat="1" ht="8.4" customHeight="1" x14ac:dyDescent="0.2"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50"/>
    </row>
    <row r="316" spans="19:44" s="1" customFormat="1" ht="8.4" customHeight="1" x14ac:dyDescent="0.2"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50"/>
    </row>
    <row r="317" spans="19:44" s="1" customFormat="1" ht="8.4" customHeight="1" x14ac:dyDescent="0.2"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50"/>
    </row>
    <row r="318" spans="19:44" s="1" customFormat="1" ht="8.4" customHeight="1" x14ac:dyDescent="0.2"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50"/>
    </row>
    <row r="319" spans="19:44" s="1" customFormat="1" ht="8.4" customHeight="1" x14ac:dyDescent="0.2"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50"/>
    </row>
    <row r="320" spans="19:44" s="1" customFormat="1" ht="8.4" customHeight="1" x14ac:dyDescent="0.2"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50"/>
    </row>
    <row r="321" spans="19:44" s="1" customFormat="1" ht="8.4" customHeight="1" x14ac:dyDescent="0.2"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50"/>
    </row>
    <row r="322" spans="19:44" s="1" customFormat="1" ht="8.4" customHeight="1" x14ac:dyDescent="0.2"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50"/>
    </row>
    <row r="323" spans="19:44" s="1" customFormat="1" ht="8.4" customHeight="1" x14ac:dyDescent="0.2"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50"/>
    </row>
    <row r="324" spans="19:44" s="1" customFormat="1" ht="8.4" customHeight="1" x14ac:dyDescent="0.2"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50"/>
    </row>
    <row r="325" spans="19:44" s="1" customFormat="1" ht="8.4" customHeight="1" x14ac:dyDescent="0.2"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50"/>
    </row>
    <row r="326" spans="19:44" s="1" customFormat="1" ht="8.4" customHeight="1" x14ac:dyDescent="0.2"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50"/>
    </row>
    <row r="327" spans="19:44" s="1" customFormat="1" ht="8.4" customHeight="1" x14ac:dyDescent="0.2"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50"/>
    </row>
    <row r="328" spans="19:44" s="1" customFormat="1" ht="8.4" customHeight="1" x14ac:dyDescent="0.2"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50"/>
    </row>
    <row r="329" spans="19:44" s="1" customFormat="1" ht="8.4" customHeight="1" x14ac:dyDescent="0.2"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50"/>
    </row>
    <row r="330" spans="19:44" s="1" customFormat="1" ht="8.4" customHeight="1" x14ac:dyDescent="0.2"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50"/>
    </row>
    <row r="331" spans="19:44" s="1" customFormat="1" ht="8.4" customHeight="1" x14ac:dyDescent="0.2"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50"/>
    </row>
    <row r="332" spans="19:44" s="1" customFormat="1" ht="8.4" customHeight="1" x14ac:dyDescent="0.2"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50"/>
    </row>
    <row r="333" spans="19:44" s="1" customFormat="1" ht="8.4" customHeight="1" x14ac:dyDescent="0.2"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50"/>
    </row>
    <row r="334" spans="19:44" s="1" customFormat="1" ht="8.4" customHeight="1" x14ac:dyDescent="0.2"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50"/>
    </row>
    <row r="335" spans="19:44" s="1" customFormat="1" ht="8.4" customHeight="1" x14ac:dyDescent="0.2"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50"/>
    </row>
    <row r="336" spans="19:44" s="1" customFormat="1" ht="8.4" customHeight="1" x14ac:dyDescent="0.2"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50"/>
    </row>
    <row r="337" spans="19:44" s="1" customFormat="1" ht="8.4" customHeight="1" x14ac:dyDescent="0.2"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50"/>
    </row>
    <row r="338" spans="19:44" s="1" customFormat="1" ht="8.4" customHeight="1" x14ac:dyDescent="0.2"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50"/>
    </row>
    <row r="339" spans="19:44" s="1" customFormat="1" ht="8.4" customHeight="1" x14ac:dyDescent="0.2"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50"/>
    </row>
    <row r="377" spans="1:18" ht="11.4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5"/>
      <c r="K377" s="9"/>
      <c r="L377" s="9"/>
      <c r="M377" s="9"/>
      <c r="N377" s="9"/>
      <c r="O377" s="9"/>
      <c r="P377" s="9"/>
      <c r="Q377" s="9"/>
      <c r="R377" s="9"/>
    </row>
    <row r="378" spans="1:18" ht="11.4" customHeight="1" x14ac:dyDescent="0.25">
      <c r="A378" s="10"/>
      <c r="B378" s="11"/>
      <c r="C378" s="11"/>
      <c r="D378" s="11"/>
      <c r="E378" s="11"/>
      <c r="F378" s="11"/>
      <c r="G378" s="11"/>
      <c r="H378" s="11"/>
      <c r="I378" s="11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8" ht="11.4" customHeight="1" x14ac:dyDescent="0.25">
      <c r="A379" s="10"/>
      <c r="B379" s="11"/>
      <c r="C379" s="11"/>
      <c r="D379" s="11"/>
      <c r="E379" s="11"/>
      <c r="F379" s="11"/>
      <c r="G379" s="11"/>
      <c r="H379" s="11"/>
      <c r="I379" s="11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8" ht="11.4" customHeight="1" x14ac:dyDescent="0.25">
      <c r="A380" s="13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8" ht="11.4" customHeight="1" x14ac:dyDescent="0.25">
      <c r="A381" s="13"/>
      <c r="B381" s="12"/>
      <c r="C381" s="12"/>
      <c r="D381" s="12"/>
      <c r="E381" s="12"/>
      <c r="F381" s="12"/>
      <c r="G381" s="12"/>
      <c r="H381" s="12"/>
      <c r="I381" s="12"/>
      <c r="J381" s="14"/>
      <c r="K381" s="14"/>
      <c r="L381" s="14"/>
      <c r="M381" s="14"/>
      <c r="N381" s="14"/>
      <c r="O381" s="14"/>
      <c r="P381" s="14"/>
      <c r="Q381" s="14"/>
      <c r="R381" s="14"/>
    </row>
    <row r="382" spans="1:18" ht="11.4" customHeight="1" x14ac:dyDescent="0.25">
      <c r="A382" s="10"/>
      <c r="B382" s="11"/>
      <c r="C382" s="11"/>
      <c r="D382" s="11"/>
      <c r="E382" s="11"/>
      <c r="F382" s="11"/>
      <c r="G382" s="11"/>
      <c r="H382" s="11"/>
      <c r="I382" s="11"/>
      <c r="J382" s="14"/>
      <c r="K382" s="14"/>
      <c r="L382" s="14"/>
      <c r="M382" s="14"/>
      <c r="N382" s="14"/>
      <c r="O382" s="14"/>
      <c r="P382" s="14"/>
      <c r="Q382" s="14"/>
      <c r="R382" s="14"/>
    </row>
    <row r="383" spans="1:18" ht="11.4" customHeight="1" x14ac:dyDescent="0.25">
      <c r="A383" s="10"/>
      <c r="B383" s="11"/>
      <c r="C383" s="11"/>
      <c r="D383" s="11"/>
      <c r="E383" s="11"/>
      <c r="F383" s="11"/>
      <c r="G383" s="11"/>
      <c r="H383" s="11"/>
      <c r="I383" s="11"/>
      <c r="J383" s="14"/>
      <c r="K383" s="14"/>
      <c r="L383" s="14"/>
      <c r="M383" s="14"/>
      <c r="N383" s="14"/>
      <c r="O383" s="14"/>
      <c r="P383" s="14"/>
      <c r="Q383" s="14"/>
      <c r="R383" s="14"/>
    </row>
    <row r="384" spans="1:18" ht="11.4" customHeight="1" x14ac:dyDescent="0.25">
      <c r="A384" s="10"/>
      <c r="B384" s="11"/>
      <c r="C384" s="11"/>
      <c r="D384" s="11"/>
      <c r="E384" s="11"/>
      <c r="F384" s="11"/>
      <c r="G384" s="11"/>
      <c r="H384" s="11"/>
      <c r="I384" s="11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1:18" ht="11.4" customHeight="1" x14ac:dyDescent="0.2">
      <c r="A385" s="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1.4" customHeight="1" x14ac:dyDescent="0.25">
      <c r="A386" s="14"/>
      <c r="B386" s="14"/>
      <c r="C386" s="14"/>
      <c r="D386" s="11"/>
      <c r="E386" s="11"/>
      <c r="F386" s="16"/>
      <c r="G386" s="16"/>
      <c r="H386" s="16"/>
      <c r="I386" s="16"/>
      <c r="J386" s="17"/>
      <c r="K386" s="17"/>
      <c r="L386" s="11"/>
      <c r="M386" s="18"/>
      <c r="N386" s="18"/>
      <c r="O386" s="18"/>
      <c r="P386" s="18"/>
      <c r="Q386" s="18"/>
      <c r="R386" s="18"/>
    </row>
    <row r="387" spans="1:18" ht="11.4" customHeight="1" x14ac:dyDescent="0.25">
      <c r="A387" s="10"/>
      <c r="B387" s="15"/>
      <c r="C387" s="15"/>
      <c r="D387" s="15"/>
      <c r="E387" s="15"/>
      <c r="F387" s="15"/>
      <c r="G387" s="15"/>
      <c r="H387" s="15"/>
      <c r="I387" s="11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1.4" customHeight="1" x14ac:dyDescent="0.2"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</row>
    <row r="389" spans="1:18" ht="11.4" customHeight="1" x14ac:dyDescent="0.2"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</row>
    <row r="390" spans="1:18" ht="11.4" customHeight="1" x14ac:dyDescent="0.2"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</row>
  </sheetData>
  <sheetProtection password="ACD2" sheet="1" selectLockedCells="1"/>
  <mergeCells count="49">
    <mergeCell ref="A1:E1"/>
    <mergeCell ref="F1:G1"/>
    <mergeCell ref="A2:E2"/>
    <mergeCell ref="F2:G2"/>
    <mergeCell ref="A3:E4"/>
    <mergeCell ref="F3:G3"/>
    <mergeCell ref="F4:G4"/>
    <mergeCell ref="A5:E5"/>
    <mergeCell ref="F5:G5"/>
    <mergeCell ref="A6:E6"/>
    <mergeCell ref="F6:G6"/>
    <mergeCell ref="A7:E7"/>
    <mergeCell ref="F7:G7"/>
    <mergeCell ref="A12:E12"/>
    <mergeCell ref="F12:G12"/>
    <mergeCell ref="A13:E13"/>
    <mergeCell ref="F13:G13"/>
    <mergeCell ref="A14:E14"/>
    <mergeCell ref="F14:G14"/>
    <mergeCell ref="A15:E15"/>
    <mergeCell ref="F15:G15"/>
    <mergeCell ref="A17:R18"/>
    <mergeCell ref="A19:A22"/>
    <mergeCell ref="B19:B22"/>
    <mergeCell ref="C19:C22"/>
    <mergeCell ref="D19:D22"/>
    <mergeCell ref="E19:P19"/>
    <mergeCell ref="Q19:Q22"/>
    <mergeCell ref="R19:R22"/>
    <mergeCell ref="A16:E16"/>
    <mergeCell ref="F16:G16"/>
    <mergeCell ref="A288:R288"/>
    <mergeCell ref="A289:R289"/>
    <mergeCell ref="A290:R290"/>
    <mergeCell ref="A291:R291"/>
    <mergeCell ref="E20:E22"/>
    <mergeCell ref="F20:F22"/>
    <mergeCell ref="G20:P20"/>
    <mergeCell ref="G21:I21"/>
    <mergeCell ref="J21:K21"/>
    <mergeCell ref="L21:P21"/>
    <mergeCell ref="A11:E11"/>
    <mergeCell ref="F11:G11"/>
    <mergeCell ref="A8:E8"/>
    <mergeCell ref="F8:G8"/>
    <mergeCell ref="A9:E9"/>
    <mergeCell ref="F9:G9"/>
    <mergeCell ref="A10:E10"/>
    <mergeCell ref="F10:G10"/>
  </mergeCells>
  <dataValidations count="2">
    <dataValidation type="list" allowBlank="1" showInputMessage="1" showErrorMessage="1" sqref="F5:G5">
      <formula1>$AR$1:$AR$3</formula1>
    </dataValidation>
    <dataValidation type="whole" allowBlank="1" showInputMessage="1" showErrorMessage="1" sqref="F3:G3">
      <formula1>50000</formula1>
      <formula2>1000000</formula2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Мікрокредит "Стандарт"</vt:lpstr>
      <vt:lpstr>Кредит "Стандарт" 1</vt:lpstr>
      <vt:lpstr>Кредит "Стандарт" 2</vt:lpstr>
      <vt:lpstr>Кредит "Стандарт" 3</vt:lpstr>
      <vt:lpstr>Кредит "Комфорт"</vt:lpstr>
      <vt:lpstr>Кредит "Комфорт Плюс"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Petro</cp:lastModifiedBy>
  <dcterms:created xsi:type="dcterms:W3CDTF">2022-06-16T21:02:48Z</dcterms:created>
  <dcterms:modified xsi:type="dcterms:W3CDTF">2026-05-15T08:36:18Z</dcterms:modified>
</cp:coreProperties>
</file>